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ynchroF\集計\2024年度\2405国スポ選考会\2024年度国民スポーツ大会選考会要項等\"/>
    </mc:Choice>
  </mc:AlternateContent>
  <xr:revisionPtr revIDLastSave="0" documentId="8_{52C4AA90-30E0-4C5A-A4B5-4EDB15F1192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書" sheetId="1" r:id="rId1"/>
    <sheet name="ルーティン申込" sheetId="2" r:id="rId2"/>
    <sheet name="集計" sheetId="3" state="hidden" r:id="rId3"/>
    <sheet name="Figure" sheetId="6" state="hidden" r:id="rId4"/>
    <sheet name="Routine" sheetId="4" state="hidden" r:id="rId5"/>
  </sheets>
  <definedNames>
    <definedName name="Count_Duet_1">Routine!$F$14</definedName>
    <definedName name="Count_Duet_2">Routine!$F$28</definedName>
    <definedName name="Count_Duet_3">Routine!$F$42</definedName>
    <definedName name="Count_Duet_4">Routine!$F$56</definedName>
    <definedName name="Count_Duet_5">Routine!$F$70</definedName>
    <definedName name="Count_FC_3">Routine!$AJ$42</definedName>
    <definedName name="Count_FC_4">Routine!$AJ$56</definedName>
    <definedName name="Count_Figure_1">Figure!$B$28</definedName>
    <definedName name="Count_Figure_2">Figure!$B$56</definedName>
    <definedName name="Count_Figure_3">Figure!$B$84</definedName>
    <definedName name="Count_Figure_4">Figure!$B$127</definedName>
    <definedName name="Count_Figure_5">Figure!$B$170</definedName>
    <definedName name="Count_Solo_1">Routine!$B$14</definedName>
    <definedName name="Count_Solo_2">Routine!$B$28</definedName>
    <definedName name="Count_Solo_3">Routine!$B$42</definedName>
    <definedName name="Count_Solo_4">Routine!$B$56</definedName>
    <definedName name="Count_Solo_5">Routine!$B$70</definedName>
    <definedName name="Count_Team_1">Routine!$N$14</definedName>
    <definedName name="Count_Team_2">Routine!$N$28</definedName>
    <definedName name="Count_Team_3">Routine!$N$42</definedName>
    <definedName name="Count_Team_4">Routine!$N$56</definedName>
    <definedName name="Count_Team_5">Routine!$N$70</definedName>
    <definedName name="Duet">ルーティン申込!$H$3:$H$48</definedName>
    <definedName name="Duet1">Routine!$F$4:$F$13</definedName>
    <definedName name="Duet2">Routine!$F$18:$F$27</definedName>
    <definedName name="Duet3">Routine!$F$32:$F$41</definedName>
    <definedName name="Duet4">Routine!$F$46:$F$55</definedName>
    <definedName name="Duet5">Routine!$F$60:$F$69</definedName>
    <definedName name="EF_Duet">申込書!$E$6</definedName>
    <definedName name="EF_FC">申込書!$G$6</definedName>
    <definedName name="EF_Fig">申込書!$C$6</definedName>
    <definedName name="EF_Solo">申込書!$D$6</definedName>
    <definedName name="EF_Team">申込書!$F$6</definedName>
    <definedName name="Entry_List">申込書!$C$36:$N$106</definedName>
    <definedName name="FC">ルーティン申込!$W$3:$W$39</definedName>
    <definedName name="FC_4">Routine!$AJ$46:$AJ$55</definedName>
    <definedName name="Figure">申込書!$L$36:$L$106</definedName>
    <definedName name="Figure1">Figure!$B$3:$B$27</definedName>
    <definedName name="Figure2">Figure!$B$31:$B$55</definedName>
    <definedName name="Figure3">Figure!$B$59:$B$83</definedName>
    <definedName name="Figure4">Figure!$B$87:$B$126</definedName>
    <definedName name="Figure5">Figure!$B$130:$B$169</definedName>
    <definedName name="Kubun_1">申込書!$B$21</definedName>
    <definedName name="Kubun_2">申込書!$B$22</definedName>
    <definedName name="Kubun_3">申込書!$B$23</definedName>
    <definedName name="Kubun_4">申込書!$B$24</definedName>
    <definedName name="Kubun_5">申込書!$B$25</definedName>
    <definedName name="List_Duet">集計!$G$1:$M$71</definedName>
    <definedName name="List_Duet_1">Routine!$F$4</definedName>
    <definedName name="List_Duet_2">Routine!$F$18</definedName>
    <definedName name="List_Duet_3">Routine!$F$32</definedName>
    <definedName name="List_Duet_4">Routine!$F$46</definedName>
    <definedName name="List_Duet_5">Routine!$F$60</definedName>
    <definedName name="List_Duet1">Routine!$F$4:$L$13</definedName>
    <definedName name="List_Duet2">Routine!$F$18:$L$27</definedName>
    <definedName name="List_Duet3">Routine!$F$32:$L$41</definedName>
    <definedName name="List_Duet4">Routine!$F$46:$L$55</definedName>
    <definedName name="List_Duet5">Routine!$F$60:$L$69</definedName>
    <definedName name="List_FC">集計!$I$1:$M$71</definedName>
    <definedName name="List_FC_4">Routine!$AJ$46</definedName>
    <definedName name="List_FC4">Routine!$AJ$46:$BH$55</definedName>
    <definedName name="List_Figure_1">Figure!$B$3</definedName>
    <definedName name="List_Figure_2">Figure!$B$31</definedName>
    <definedName name="List_Figure_3">Figure!$B$59</definedName>
    <definedName name="List_Figure_4">Figure!$B$87</definedName>
    <definedName name="List_Figure_5">Figure!$B$130</definedName>
    <definedName name="List_Figure1">Figure!$B$3:$E$27</definedName>
    <definedName name="List_Figure2">Figure!$B$31:$E$55</definedName>
    <definedName name="List_Figure3">Figure!$B$59:$E$83</definedName>
    <definedName name="List_Figure4">Figure!$B$87:$E$126</definedName>
    <definedName name="List_Figure5">Figure!$B$130:$E$169</definedName>
    <definedName name="List_Solo">集計!$F$1:$M$71</definedName>
    <definedName name="List_Solo_1">Routine!$B$4</definedName>
    <definedName name="List_Solo_2">Routine!$B$18</definedName>
    <definedName name="List_Solo_3">Routine!$B$32</definedName>
    <definedName name="List_Solo_4">Routine!$B$46</definedName>
    <definedName name="List_Solo_5">Routine!$B$60</definedName>
    <definedName name="List_Solo1">Routine!$B$4:$D$13</definedName>
    <definedName name="List_Solo2">Routine!$B$18:$D$27</definedName>
    <definedName name="List_Solo3">Routine!$B$32:$D$41</definedName>
    <definedName name="List_Solo4">Routine!$B$46:$D$55</definedName>
    <definedName name="List_Solo5">Routine!$B$60:$D$69</definedName>
    <definedName name="List_Team">集計!$H$1:$M$71</definedName>
    <definedName name="List_Team_1">Routine!$N$4</definedName>
    <definedName name="List_Team_2">Routine!$N$18</definedName>
    <definedName name="List_Team_3">Routine!$N$32</definedName>
    <definedName name="List_Team_4">Routine!$N$46</definedName>
    <definedName name="List_Team_5">Routine!$N$60</definedName>
    <definedName name="List_Team1">Routine!$N$4:$AH$13</definedName>
    <definedName name="List_Team2">Routine!$N$18:$AH$27</definedName>
    <definedName name="List_Team3">Routine!$N$32:$AH$41</definedName>
    <definedName name="List_Team4">Routine!$N$46:$AH$55</definedName>
    <definedName name="List_Team5">Routine!$N$60:$AH$69</definedName>
    <definedName name="Solo">ルーティン申込!$B$3:$B$18</definedName>
    <definedName name="Solo1">Routine!$B$4:$B$13</definedName>
    <definedName name="Solo2">Routine!$B$18:$B$27</definedName>
    <definedName name="Solo3">Routine!$B$32:$B$41</definedName>
    <definedName name="Solo4">Routine!$B$46:$B$55</definedName>
    <definedName name="Solo5">Routine!$B$60:$B$69</definedName>
    <definedName name="Team">ルーティン申込!$N$3:$N$43</definedName>
    <definedName name="Team1">Routine!$N$4:$N$13</definedName>
    <definedName name="Team2">Routine!$N$18:$N$27</definedName>
    <definedName name="Team3">Routine!$N$32:$N$41</definedName>
    <definedName name="Team4">Routine!$N$46:$N$55</definedName>
    <definedName name="Team5">Routine!$N$60:$N$69</definedName>
    <definedName name="開催場所">申込書!$C$3</definedName>
    <definedName name="開催日">申込書!$C$4</definedName>
    <definedName name="検索範囲">申込書!$A$36:$N$106</definedName>
    <definedName name="参加費計算">申込書!$L$36:$N$106</definedName>
    <definedName name="施設使用料">申込書!$I$28</definedName>
    <definedName name="所属">申込書!$C$8</definedName>
    <definedName name="所属略称">申込書!$C$9</definedName>
    <definedName name="振込金額">申込書!$I$29</definedName>
    <definedName name="速報代">申込書!$I$27</definedName>
    <definedName name="大会名">申込書!$C$2</definedName>
    <definedName name="年齢区分">申込書!$A$21:$B$25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J36" i="1"/>
  <c r="H36" i="1"/>
  <c r="G36" i="1"/>
  <c r="F36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37" i="1"/>
  <c r="AJ70" i="4"/>
  <c r="AJ56" i="4"/>
  <c r="AJ42" i="4"/>
  <c r="AJ28" i="4"/>
  <c r="AJ14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AB21" i="2" s="1"/>
  <c r="AC21" i="2" s="1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2" i="3"/>
  <c r="A57" i="4"/>
  <c r="J3" i="3"/>
  <c r="D3" i="3" s="1"/>
  <c r="K3" i="3"/>
  <c r="E3" i="3" s="1"/>
  <c r="F3" i="3"/>
  <c r="G3" i="3"/>
  <c r="H3" i="3"/>
  <c r="L3" i="3"/>
  <c r="M38" i="1"/>
  <c r="M3" i="3" s="1"/>
  <c r="J4" i="3"/>
  <c r="D4" i="3" s="1"/>
  <c r="K4" i="3"/>
  <c r="E4" i="3" s="1"/>
  <c r="F4" i="3"/>
  <c r="G4" i="3"/>
  <c r="H4" i="3"/>
  <c r="L4" i="3"/>
  <c r="M39" i="1"/>
  <c r="M4" i="3" s="1"/>
  <c r="J5" i="3"/>
  <c r="D5" i="3" s="1"/>
  <c r="K5" i="3"/>
  <c r="E5" i="3" s="1"/>
  <c r="F5" i="3"/>
  <c r="G5" i="3"/>
  <c r="H5" i="3"/>
  <c r="L5" i="3"/>
  <c r="M40" i="1"/>
  <c r="J6" i="3"/>
  <c r="D6" i="3" s="1"/>
  <c r="B6" i="3" s="1"/>
  <c r="K6" i="3"/>
  <c r="E6" i="3" s="1"/>
  <c r="F6" i="3"/>
  <c r="G6" i="3"/>
  <c r="H6" i="3"/>
  <c r="L6" i="3"/>
  <c r="M41" i="1"/>
  <c r="M6" i="3" s="1"/>
  <c r="J7" i="3"/>
  <c r="D7" i="3" s="1"/>
  <c r="B7" i="3" s="1"/>
  <c r="K7" i="3"/>
  <c r="E7" i="3" s="1"/>
  <c r="F7" i="3"/>
  <c r="G7" i="3"/>
  <c r="H7" i="3"/>
  <c r="L7" i="3"/>
  <c r="M42" i="1"/>
  <c r="J8" i="3"/>
  <c r="D8" i="3" s="1"/>
  <c r="K8" i="3"/>
  <c r="E8" i="3" s="1"/>
  <c r="F8" i="3"/>
  <c r="G8" i="3"/>
  <c r="H8" i="3"/>
  <c r="L8" i="3"/>
  <c r="M43" i="1"/>
  <c r="M8" i="3" s="1"/>
  <c r="J9" i="3"/>
  <c r="D9" i="3"/>
  <c r="K9" i="3"/>
  <c r="E9" i="3"/>
  <c r="F9" i="3"/>
  <c r="G9" i="3"/>
  <c r="H9" i="3"/>
  <c r="L9" i="3"/>
  <c r="M44" i="1"/>
  <c r="M9" i="3"/>
  <c r="J10" i="3"/>
  <c r="D10" i="3"/>
  <c r="K10" i="3"/>
  <c r="E10" i="3" s="1"/>
  <c r="F10" i="3"/>
  <c r="G10" i="3"/>
  <c r="H10" i="3"/>
  <c r="L10" i="3"/>
  <c r="M45" i="1"/>
  <c r="J11" i="3"/>
  <c r="D11" i="3"/>
  <c r="K11" i="3"/>
  <c r="E11" i="3"/>
  <c r="F11" i="3"/>
  <c r="G11" i="3"/>
  <c r="H11" i="3"/>
  <c r="L11" i="3"/>
  <c r="M46" i="1"/>
  <c r="M11" i="3"/>
  <c r="J12" i="3"/>
  <c r="D12" i="3"/>
  <c r="K12" i="3"/>
  <c r="E12" i="3" s="1"/>
  <c r="F12" i="3"/>
  <c r="G12" i="3"/>
  <c r="H12" i="3"/>
  <c r="L12" i="3"/>
  <c r="M47" i="1"/>
  <c r="M12" i="3" s="1"/>
  <c r="J13" i="3"/>
  <c r="D13" i="3" s="1"/>
  <c r="K13" i="3"/>
  <c r="E13" i="3" s="1"/>
  <c r="F13" i="3"/>
  <c r="G13" i="3"/>
  <c r="H13" i="3"/>
  <c r="L13" i="3"/>
  <c r="M48" i="1"/>
  <c r="M13" i="3" s="1"/>
  <c r="J14" i="3"/>
  <c r="D14" i="3" s="1"/>
  <c r="K14" i="3"/>
  <c r="E14" i="3" s="1"/>
  <c r="F14" i="3"/>
  <c r="G14" i="3"/>
  <c r="H14" i="3"/>
  <c r="L14" i="3"/>
  <c r="M49" i="1"/>
  <c r="M14" i="3" s="1"/>
  <c r="J15" i="3"/>
  <c r="D15" i="3" s="1"/>
  <c r="K15" i="3"/>
  <c r="E15" i="3" s="1"/>
  <c r="F15" i="3"/>
  <c r="G15" i="3"/>
  <c r="H15" i="3"/>
  <c r="L15" i="3"/>
  <c r="M50" i="1"/>
  <c r="J16" i="3"/>
  <c r="D16" i="3" s="1"/>
  <c r="K16" i="3"/>
  <c r="E16" i="3" s="1"/>
  <c r="F16" i="3"/>
  <c r="G16" i="3"/>
  <c r="H16" i="3"/>
  <c r="L16" i="3"/>
  <c r="M51" i="1"/>
  <c r="M16" i="3" s="1"/>
  <c r="J17" i="3"/>
  <c r="D17" i="3" s="1"/>
  <c r="K17" i="3"/>
  <c r="E17" i="3" s="1"/>
  <c r="F17" i="3"/>
  <c r="G17" i="3"/>
  <c r="H17" i="3"/>
  <c r="S31" i="2" s="1"/>
  <c r="T31" i="2" s="1"/>
  <c r="L17" i="3"/>
  <c r="M52" i="1"/>
  <c r="M17" i="3"/>
  <c r="J18" i="3"/>
  <c r="D18" i="3" s="1"/>
  <c r="K18" i="3"/>
  <c r="E18" i="3" s="1"/>
  <c r="F18" i="3"/>
  <c r="G18" i="3"/>
  <c r="J46" i="2" s="1"/>
  <c r="G46" i="2" s="1"/>
  <c r="H18" i="3"/>
  <c r="H2" i="3"/>
  <c r="H19" i="3"/>
  <c r="H20" i="3"/>
  <c r="H21" i="3"/>
  <c r="H22" i="3"/>
  <c r="H23" i="3"/>
  <c r="H24" i="3"/>
  <c r="S15" i="2" s="1"/>
  <c r="T15" i="2" s="1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Q21" i="2" s="1"/>
  <c r="R21" i="2" s="1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L18" i="3"/>
  <c r="M53" i="1"/>
  <c r="M18" i="3" s="1"/>
  <c r="J19" i="3"/>
  <c r="D19" i="3" s="1"/>
  <c r="K19" i="3"/>
  <c r="E19" i="3" s="1"/>
  <c r="F19" i="3"/>
  <c r="G19" i="3"/>
  <c r="L19" i="3"/>
  <c r="M54" i="1"/>
  <c r="M19" i="3" s="1"/>
  <c r="J20" i="3"/>
  <c r="D20" i="3" s="1"/>
  <c r="K20" i="3"/>
  <c r="E20" i="3" s="1"/>
  <c r="F20" i="3"/>
  <c r="G20" i="3"/>
  <c r="L20" i="3"/>
  <c r="M55" i="1"/>
  <c r="M20" i="3" s="1"/>
  <c r="J21" i="3"/>
  <c r="D21" i="3" s="1"/>
  <c r="K21" i="3"/>
  <c r="E21" i="3" s="1"/>
  <c r="F21" i="3"/>
  <c r="G21" i="3"/>
  <c r="L21" i="3"/>
  <c r="M56" i="1"/>
  <c r="M21" i="3" s="1"/>
  <c r="J22" i="3"/>
  <c r="D22" i="3" s="1"/>
  <c r="K22" i="3"/>
  <c r="E22" i="3" s="1"/>
  <c r="F22" i="3"/>
  <c r="D6" i="2" s="1"/>
  <c r="B6" i="2" s="1"/>
  <c r="G22" i="3"/>
  <c r="L22" i="3"/>
  <c r="M57" i="1"/>
  <c r="M22" i="3" s="1"/>
  <c r="J23" i="3"/>
  <c r="D23" i="3" s="1"/>
  <c r="M58" i="1"/>
  <c r="M23" i="3" s="1"/>
  <c r="K23" i="3"/>
  <c r="E23" i="3" s="1"/>
  <c r="F23" i="3"/>
  <c r="G23" i="3"/>
  <c r="L23" i="3"/>
  <c r="J24" i="3"/>
  <c r="D24" i="3" s="1"/>
  <c r="K24" i="3"/>
  <c r="E24" i="3" s="1"/>
  <c r="F24" i="3"/>
  <c r="G24" i="3"/>
  <c r="L24" i="3"/>
  <c r="M59" i="1"/>
  <c r="M24" i="3" s="1"/>
  <c r="J25" i="3"/>
  <c r="D25" i="3" s="1"/>
  <c r="K25" i="3"/>
  <c r="E25" i="3" s="1"/>
  <c r="F25" i="3"/>
  <c r="G25" i="3"/>
  <c r="L25" i="3"/>
  <c r="M60" i="1"/>
  <c r="M25" i="3" s="1"/>
  <c r="J26" i="3"/>
  <c r="D26" i="3"/>
  <c r="B26" i="3" s="1"/>
  <c r="K26" i="3"/>
  <c r="E26" i="3" s="1"/>
  <c r="F26" i="3"/>
  <c r="G26" i="3"/>
  <c r="L26" i="3"/>
  <c r="M61" i="1"/>
  <c r="M26" i="3" s="1"/>
  <c r="J27" i="3"/>
  <c r="D27" i="3" s="1"/>
  <c r="K27" i="3"/>
  <c r="E27" i="3"/>
  <c r="F27" i="3"/>
  <c r="G27" i="3"/>
  <c r="L27" i="3"/>
  <c r="M62" i="1"/>
  <c r="M27" i="3" s="1"/>
  <c r="J28" i="3"/>
  <c r="D28" i="3" s="1"/>
  <c r="K28" i="3"/>
  <c r="E28" i="3" s="1"/>
  <c r="F28" i="3"/>
  <c r="G28" i="3"/>
  <c r="L28" i="3"/>
  <c r="M63" i="1"/>
  <c r="M28" i="3" s="1"/>
  <c r="J29" i="3"/>
  <c r="D29" i="3" s="1"/>
  <c r="K29" i="3"/>
  <c r="E29" i="3" s="1"/>
  <c r="F29" i="3"/>
  <c r="G29" i="3"/>
  <c r="L29" i="3"/>
  <c r="M64" i="1"/>
  <c r="M29" i="3" s="1"/>
  <c r="J30" i="3"/>
  <c r="D30" i="3" s="1"/>
  <c r="K30" i="3"/>
  <c r="E30" i="3" s="1"/>
  <c r="F30" i="3"/>
  <c r="G30" i="3"/>
  <c r="L30" i="3"/>
  <c r="M65" i="1"/>
  <c r="M30" i="3"/>
  <c r="J31" i="3"/>
  <c r="D31" i="3" s="1"/>
  <c r="K31" i="3"/>
  <c r="E31" i="3" s="1"/>
  <c r="F31" i="3"/>
  <c r="G31" i="3"/>
  <c r="L31" i="3"/>
  <c r="M66" i="1"/>
  <c r="M31" i="3" s="1"/>
  <c r="J32" i="3"/>
  <c r="D32" i="3" s="1"/>
  <c r="K32" i="3"/>
  <c r="E32" i="3" s="1"/>
  <c r="F32" i="3"/>
  <c r="G32" i="3"/>
  <c r="L32" i="3"/>
  <c r="M67" i="1"/>
  <c r="M32" i="3" s="1"/>
  <c r="J33" i="3"/>
  <c r="D33" i="3" s="1"/>
  <c r="K33" i="3"/>
  <c r="E33" i="3" s="1"/>
  <c r="F33" i="3"/>
  <c r="G33" i="3"/>
  <c r="L33" i="3"/>
  <c r="M68" i="1"/>
  <c r="M33" i="3" s="1"/>
  <c r="J34" i="3"/>
  <c r="D34" i="3" s="1"/>
  <c r="K34" i="3"/>
  <c r="E34" i="3" s="1"/>
  <c r="F34" i="3"/>
  <c r="G34" i="3"/>
  <c r="L34" i="3"/>
  <c r="M69" i="1"/>
  <c r="M34" i="3" s="1"/>
  <c r="J35" i="3"/>
  <c r="D35" i="3" s="1"/>
  <c r="K35" i="3"/>
  <c r="E35" i="3"/>
  <c r="F35" i="3"/>
  <c r="G35" i="3"/>
  <c r="L35" i="3"/>
  <c r="M70" i="1"/>
  <c r="M35" i="3" s="1"/>
  <c r="J36" i="3"/>
  <c r="D36" i="3" s="1"/>
  <c r="K36" i="3"/>
  <c r="E36" i="3" s="1"/>
  <c r="F36" i="3"/>
  <c r="G36" i="3"/>
  <c r="L36" i="3"/>
  <c r="M71" i="1"/>
  <c r="J37" i="3"/>
  <c r="D37" i="3" s="1"/>
  <c r="K37" i="3"/>
  <c r="E37" i="3" s="1"/>
  <c r="F37" i="3"/>
  <c r="G37" i="3"/>
  <c r="L37" i="3"/>
  <c r="M72" i="1"/>
  <c r="M37" i="3" s="1"/>
  <c r="J38" i="3"/>
  <c r="D38" i="3" s="1"/>
  <c r="K38" i="3"/>
  <c r="E38" i="3" s="1"/>
  <c r="F38" i="3"/>
  <c r="G38" i="3"/>
  <c r="L38" i="3"/>
  <c r="M73" i="1"/>
  <c r="M38" i="3" s="1"/>
  <c r="J39" i="3"/>
  <c r="D39" i="3" s="1"/>
  <c r="K39" i="3"/>
  <c r="E39" i="3" s="1"/>
  <c r="F39" i="3"/>
  <c r="G39" i="3"/>
  <c r="L39" i="3"/>
  <c r="M74" i="1"/>
  <c r="M39" i="3"/>
  <c r="J40" i="3"/>
  <c r="D40" i="3" s="1"/>
  <c r="K40" i="3"/>
  <c r="E40" i="3" s="1"/>
  <c r="F40" i="3"/>
  <c r="G40" i="3"/>
  <c r="L40" i="3"/>
  <c r="M75" i="1"/>
  <c r="M40" i="3" s="1"/>
  <c r="J41" i="3"/>
  <c r="D41" i="3" s="1"/>
  <c r="K41" i="3"/>
  <c r="E41" i="3" s="1"/>
  <c r="F41" i="3"/>
  <c r="G41" i="3"/>
  <c r="L41" i="3"/>
  <c r="M76" i="1"/>
  <c r="M41" i="3" s="1"/>
  <c r="J42" i="3"/>
  <c r="D42" i="3" s="1"/>
  <c r="K42" i="3"/>
  <c r="E42" i="3" s="1"/>
  <c r="F42" i="3"/>
  <c r="G42" i="3"/>
  <c r="L42" i="3"/>
  <c r="M77" i="1"/>
  <c r="M42" i="3" s="1"/>
  <c r="J43" i="3"/>
  <c r="D43" i="3" s="1"/>
  <c r="K43" i="3"/>
  <c r="E43" i="3" s="1"/>
  <c r="F43" i="3"/>
  <c r="G43" i="3"/>
  <c r="L43" i="3"/>
  <c r="M78" i="1"/>
  <c r="M43" i="3" s="1"/>
  <c r="J44" i="3"/>
  <c r="D44" i="3" s="1"/>
  <c r="K44" i="3"/>
  <c r="E44" i="3" s="1"/>
  <c r="F44" i="3"/>
  <c r="G44" i="3"/>
  <c r="L44" i="3"/>
  <c r="M79" i="1"/>
  <c r="M44" i="3" s="1"/>
  <c r="J45" i="3"/>
  <c r="D45" i="3" s="1"/>
  <c r="K45" i="3"/>
  <c r="E45" i="3" s="1"/>
  <c r="F45" i="3"/>
  <c r="G45" i="3"/>
  <c r="J16" i="2" s="1"/>
  <c r="H16" i="2" s="1"/>
  <c r="L45" i="3"/>
  <c r="M80" i="1"/>
  <c r="M45" i="3" s="1"/>
  <c r="J46" i="3"/>
  <c r="D46" i="3" s="1"/>
  <c r="K46" i="3"/>
  <c r="E46" i="3" s="1"/>
  <c r="F46" i="3"/>
  <c r="G46" i="3"/>
  <c r="L46" i="3"/>
  <c r="M81" i="1"/>
  <c r="M46" i="3" s="1"/>
  <c r="J47" i="3"/>
  <c r="D47" i="3" s="1"/>
  <c r="K47" i="3"/>
  <c r="E47" i="3" s="1"/>
  <c r="F47" i="3"/>
  <c r="G47" i="3"/>
  <c r="L47" i="3"/>
  <c r="M82" i="1"/>
  <c r="M47" i="3" s="1"/>
  <c r="J48" i="3"/>
  <c r="D48" i="3" s="1"/>
  <c r="K48" i="3"/>
  <c r="E48" i="3" s="1"/>
  <c r="F48" i="3"/>
  <c r="G48" i="3"/>
  <c r="L48" i="3"/>
  <c r="M83" i="1"/>
  <c r="M48" i="3" s="1"/>
  <c r="J49" i="3"/>
  <c r="D49" i="3" s="1"/>
  <c r="K49" i="3"/>
  <c r="E49" i="3" s="1"/>
  <c r="F49" i="3"/>
  <c r="G49" i="3"/>
  <c r="L49" i="3"/>
  <c r="M84" i="1"/>
  <c r="M49" i="3" s="1"/>
  <c r="J50" i="3"/>
  <c r="D50" i="3" s="1"/>
  <c r="K50" i="3"/>
  <c r="E50" i="3" s="1"/>
  <c r="F50" i="3"/>
  <c r="G50" i="3"/>
  <c r="G2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L50" i="3"/>
  <c r="M85" i="1"/>
  <c r="M50" i="3" s="1"/>
  <c r="J51" i="3"/>
  <c r="D51" i="3" s="1"/>
  <c r="K51" i="3"/>
  <c r="E51" i="3" s="1"/>
  <c r="F51" i="3"/>
  <c r="L51" i="3"/>
  <c r="M86" i="1"/>
  <c r="M51" i="3" s="1"/>
  <c r="J52" i="3"/>
  <c r="D52" i="3" s="1"/>
  <c r="K52" i="3"/>
  <c r="E52" i="3" s="1"/>
  <c r="F52" i="3"/>
  <c r="L52" i="3"/>
  <c r="M87" i="1"/>
  <c r="M52" i="3" s="1"/>
  <c r="J53" i="3"/>
  <c r="D53" i="3"/>
  <c r="B53" i="3" s="1"/>
  <c r="K53" i="3"/>
  <c r="E53" i="3" s="1"/>
  <c r="F53" i="3"/>
  <c r="L53" i="3"/>
  <c r="M88" i="1"/>
  <c r="M53" i="3" s="1"/>
  <c r="J54" i="3"/>
  <c r="D54" i="3" s="1"/>
  <c r="K54" i="3"/>
  <c r="E54" i="3" s="1"/>
  <c r="F54" i="3"/>
  <c r="L54" i="3"/>
  <c r="M89" i="1"/>
  <c r="M54" i="3" s="1"/>
  <c r="J55" i="3"/>
  <c r="D55" i="3" s="1"/>
  <c r="K55" i="3"/>
  <c r="E55" i="3" s="1"/>
  <c r="F55" i="3"/>
  <c r="L55" i="3"/>
  <c r="M90" i="1"/>
  <c r="M55" i="3" s="1"/>
  <c r="J56" i="3"/>
  <c r="D56" i="3"/>
  <c r="K56" i="3"/>
  <c r="E56" i="3" s="1"/>
  <c r="F56" i="3"/>
  <c r="L56" i="3"/>
  <c r="M91" i="1"/>
  <c r="M56" i="3" s="1"/>
  <c r="J57" i="3"/>
  <c r="D57" i="3" s="1"/>
  <c r="K57" i="3"/>
  <c r="E57" i="3" s="1"/>
  <c r="F57" i="3"/>
  <c r="L57" i="3"/>
  <c r="M92" i="1"/>
  <c r="M57" i="3" s="1"/>
  <c r="J58" i="3"/>
  <c r="D58" i="3" s="1"/>
  <c r="K58" i="3"/>
  <c r="E58" i="3" s="1"/>
  <c r="F58" i="3"/>
  <c r="L58" i="3"/>
  <c r="M93" i="1"/>
  <c r="M58" i="3" s="1"/>
  <c r="J59" i="3"/>
  <c r="D59" i="3"/>
  <c r="K59" i="3"/>
  <c r="E59" i="3" s="1"/>
  <c r="F59" i="3"/>
  <c r="L59" i="3"/>
  <c r="M94" i="1"/>
  <c r="M59" i="3" s="1"/>
  <c r="J60" i="3"/>
  <c r="D60" i="3"/>
  <c r="K60" i="3"/>
  <c r="E60" i="3" s="1"/>
  <c r="F60" i="3"/>
  <c r="L60" i="3"/>
  <c r="M95" i="1"/>
  <c r="M60" i="3" s="1"/>
  <c r="J61" i="3"/>
  <c r="D61" i="3" s="1"/>
  <c r="K61" i="3"/>
  <c r="E61" i="3" s="1"/>
  <c r="F61" i="3"/>
  <c r="L61" i="3"/>
  <c r="M96" i="1"/>
  <c r="M61" i="3" s="1"/>
  <c r="J62" i="3"/>
  <c r="D62" i="3" s="1"/>
  <c r="K62" i="3"/>
  <c r="E62" i="3" s="1"/>
  <c r="F62" i="3"/>
  <c r="L62" i="3"/>
  <c r="M97" i="1"/>
  <c r="M62" i="3" s="1"/>
  <c r="J63" i="3"/>
  <c r="D63" i="3"/>
  <c r="K63" i="3"/>
  <c r="E63" i="3" s="1"/>
  <c r="F63" i="3"/>
  <c r="L63" i="3"/>
  <c r="M98" i="1"/>
  <c r="M63" i="3" s="1"/>
  <c r="J64" i="3"/>
  <c r="D64" i="3" s="1"/>
  <c r="K64" i="3"/>
  <c r="E64" i="3" s="1"/>
  <c r="F64" i="3"/>
  <c r="L64" i="3"/>
  <c r="M99" i="1"/>
  <c r="M64" i="3" s="1"/>
  <c r="J65" i="3"/>
  <c r="D65" i="3" s="1"/>
  <c r="K65" i="3"/>
  <c r="E65" i="3" s="1"/>
  <c r="F65" i="3"/>
  <c r="L65" i="3"/>
  <c r="M100" i="1"/>
  <c r="M65" i="3" s="1"/>
  <c r="J66" i="3"/>
  <c r="D66" i="3" s="1"/>
  <c r="K66" i="3"/>
  <c r="E66" i="3" s="1"/>
  <c r="F66" i="3"/>
  <c r="L66" i="3"/>
  <c r="M101" i="1"/>
  <c r="M66" i="3" s="1"/>
  <c r="J67" i="3"/>
  <c r="D67" i="3" s="1"/>
  <c r="K67" i="3"/>
  <c r="E67" i="3" s="1"/>
  <c r="F67" i="3"/>
  <c r="L67" i="3"/>
  <c r="M102" i="1"/>
  <c r="M67" i="3" s="1"/>
  <c r="J68" i="3"/>
  <c r="D68" i="3" s="1"/>
  <c r="K68" i="3"/>
  <c r="E68" i="3" s="1"/>
  <c r="F68" i="3"/>
  <c r="L68" i="3"/>
  <c r="M103" i="1"/>
  <c r="M68" i="3" s="1"/>
  <c r="J69" i="3"/>
  <c r="D69" i="3" s="1"/>
  <c r="K69" i="3"/>
  <c r="E69" i="3" s="1"/>
  <c r="F69" i="3"/>
  <c r="L69" i="3"/>
  <c r="M104" i="1"/>
  <c r="M69" i="3" s="1"/>
  <c r="J70" i="3"/>
  <c r="D70" i="3" s="1"/>
  <c r="K70" i="3"/>
  <c r="E70" i="3" s="1"/>
  <c r="F70" i="3"/>
  <c r="L70" i="3"/>
  <c r="M105" i="1"/>
  <c r="M70" i="3" s="1"/>
  <c r="J71" i="3"/>
  <c r="D71" i="3" s="1"/>
  <c r="K71" i="3"/>
  <c r="E71" i="3" s="1"/>
  <c r="F71" i="3"/>
  <c r="L71" i="3"/>
  <c r="M106" i="1"/>
  <c r="M71" i="3" s="1"/>
  <c r="J2" i="3"/>
  <c r="D2" i="3" s="1"/>
  <c r="D34" i="1"/>
  <c r="M37" i="1"/>
  <c r="M2" i="3" s="1"/>
  <c r="E34" i="1"/>
  <c r="F34" i="1"/>
  <c r="G34" i="1"/>
  <c r="H34" i="1"/>
  <c r="N70" i="4"/>
  <c r="F70" i="4"/>
  <c r="B70" i="4"/>
  <c r="A128" i="6"/>
  <c r="B170" i="6"/>
  <c r="B127" i="6"/>
  <c r="B84" i="6"/>
  <c r="B56" i="6"/>
  <c r="B28" i="6"/>
  <c r="A1" i="6"/>
  <c r="A29" i="6"/>
  <c r="A57" i="6"/>
  <c r="A85" i="6"/>
  <c r="F14" i="4"/>
  <c r="B56" i="4"/>
  <c r="A43" i="4"/>
  <c r="A29" i="4"/>
  <c r="N56" i="4"/>
  <c r="F56" i="4"/>
  <c r="N42" i="4"/>
  <c r="F42" i="4"/>
  <c r="B42" i="4"/>
  <c r="N28" i="4"/>
  <c r="F28" i="4"/>
  <c r="B28" i="4"/>
  <c r="N14" i="4"/>
  <c r="B14" i="4"/>
  <c r="A15" i="4"/>
  <c r="A1" i="4"/>
  <c r="F2" i="3"/>
  <c r="L2" i="3"/>
  <c r="K2" i="3"/>
  <c r="E2" i="3" s="1"/>
  <c r="M5" i="3"/>
  <c r="AB6" i="2"/>
  <c r="M36" i="3"/>
  <c r="M10" i="3"/>
  <c r="AB28" i="2"/>
  <c r="AC28" i="2" s="1"/>
  <c r="AB11" i="2"/>
  <c r="AC11" i="2" s="1"/>
  <c r="Z18" i="2"/>
  <c r="AA18" i="2" s="1"/>
  <c r="Z33" i="2"/>
  <c r="AA33" i="2" s="1"/>
  <c r="AB24" i="2"/>
  <c r="AC24" i="2" s="1"/>
  <c r="Z6" i="2"/>
  <c r="AA6" i="2" s="1"/>
  <c r="Z11" i="2"/>
  <c r="AA11" i="2" s="1"/>
  <c r="C53" i="3"/>
  <c r="C12" i="3"/>
  <c r="B12" i="3"/>
  <c r="B10" i="3"/>
  <c r="C10" i="3"/>
  <c r="S33" i="2"/>
  <c r="T33" i="2" s="1"/>
  <c r="M7" i="3"/>
  <c r="J21" i="1"/>
  <c r="M15" i="3"/>
  <c r="S29" i="2"/>
  <c r="T29" i="2" s="1"/>
  <c r="Q29" i="2"/>
  <c r="R29" i="2" s="1"/>
  <c r="Q12" i="2"/>
  <c r="R12" i="2" s="1"/>
  <c r="S4" i="2"/>
  <c r="T4" i="2" s="1"/>
  <c r="S42" i="2"/>
  <c r="T42" i="2" s="1"/>
  <c r="Q13" i="2"/>
  <c r="R13" i="2" s="1"/>
  <c r="S41" i="2"/>
  <c r="T41" i="2" s="1"/>
  <c r="B63" i="3"/>
  <c r="C63" i="3"/>
  <c r="B59" i="3"/>
  <c r="C59" i="3"/>
  <c r="B11" i="3"/>
  <c r="C11" i="3"/>
  <c r="B60" i="3"/>
  <c r="C60" i="3"/>
  <c r="C56" i="3"/>
  <c r="B56" i="3"/>
  <c r="B9" i="3"/>
  <c r="C9" i="3"/>
  <c r="B46" i="3" l="1"/>
  <c r="C46" i="3"/>
  <c r="C18" i="3"/>
  <c r="B18" i="3"/>
  <c r="C64" i="3"/>
  <c r="B64" i="3"/>
  <c r="B33" i="3"/>
  <c r="C33" i="3"/>
  <c r="C68" i="3"/>
  <c r="B68" i="3"/>
  <c r="C48" i="3"/>
  <c r="B48" i="3"/>
  <c r="B39" i="3"/>
  <c r="C39" i="3"/>
  <c r="B47" i="3"/>
  <c r="C47" i="3"/>
  <c r="C51" i="3"/>
  <c r="B51" i="3"/>
  <c r="C44" i="3"/>
  <c r="B44" i="3"/>
  <c r="J34" i="2"/>
  <c r="K34" i="2" s="1"/>
  <c r="J32" i="2"/>
  <c r="K32" i="2" s="1"/>
  <c r="Q33" i="2"/>
  <c r="R33" i="2" s="1"/>
  <c r="J12" i="2"/>
  <c r="K12" i="2" s="1"/>
  <c r="J35" i="2"/>
  <c r="K35" i="2" s="1"/>
  <c r="Q16" i="2"/>
  <c r="R16" i="2" s="1"/>
  <c r="J7" i="2"/>
  <c r="H7" i="2" s="1"/>
  <c r="D5" i="2"/>
  <c r="A5" i="2" s="1"/>
  <c r="AB39" i="2"/>
  <c r="AC39" i="2" s="1"/>
  <c r="C26" i="3"/>
  <c r="S14" i="2"/>
  <c r="T14" i="2" s="1"/>
  <c r="D10" i="2"/>
  <c r="B10" i="2" s="1"/>
  <c r="Z16" i="2"/>
  <c r="W16" i="2" s="1"/>
  <c r="N107" i="1"/>
  <c r="V16" i="2"/>
  <c r="J33" i="2"/>
  <c r="K33" i="2" s="1"/>
  <c r="Q36" i="2"/>
  <c r="R36" i="2" s="1"/>
  <c r="Z12" i="2"/>
  <c r="AA12" i="2" s="1"/>
  <c r="AB19" i="2"/>
  <c r="AC19" i="2" s="1"/>
  <c r="J43" i="2"/>
  <c r="H43" i="2" s="1"/>
  <c r="J28" i="2"/>
  <c r="H28" i="2" s="1"/>
  <c r="E5" i="2"/>
  <c r="Q34" i="2"/>
  <c r="N34" i="2" s="1"/>
  <c r="S10" i="2"/>
  <c r="T10" i="2" s="1"/>
  <c r="Q25" i="2"/>
  <c r="R25" i="2" s="1"/>
  <c r="G21" i="1"/>
  <c r="H21" i="1" s="1"/>
  <c r="Q41" i="2"/>
  <c r="R41" i="2" s="1"/>
  <c r="S7" i="2"/>
  <c r="T7" i="2" s="1"/>
  <c r="Q4" i="2"/>
  <c r="R4" i="2" s="1"/>
  <c r="D16" i="2"/>
  <c r="B16" i="2" s="1"/>
  <c r="E24" i="1"/>
  <c r="C23" i="1"/>
  <c r="S37" i="2"/>
  <c r="T37" i="2" s="1"/>
  <c r="AB9" i="2"/>
  <c r="AC9" i="2" s="1"/>
  <c r="AB26" i="2"/>
  <c r="AC26" i="2" s="1"/>
  <c r="Z32" i="2"/>
  <c r="AA32" i="2" s="1"/>
  <c r="AB38" i="2"/>
  <c r="AC38" i="2" s="1"/>
  <c r="AB35" i="2"/>
  <c r="AC35" i="2" s="1"/>
  <c r="AB15" i="2"/>
  <c r="AC15" i="2" s="1"/>
  <c r="AB8" i="2"/>
  <c r="AC8" i="2" s="1"/>
  <c r="S11" i="2"/>
  <c r="T11" i="2" s="1"/>
  <c r="Z13" i="2"/>
  <c r="AA13" i="2" s="1"/>
  <c r="D21" i="1"/>
  <c r="S35" i="2"/>
  <c r="T35" i="2" s="1"/>
  <c r="S38" i="2"/>
  <c r="T38" i="2" s="1"/>
  <c r="S28" i="2"/>
  <c r="T28" i="2" s="1"/>
  <c r="Q27" i="2"/>
  <c r="R27" i="2" s="1"/>
  <c r="AB30" i="2"/>
  <c r="AC30" i="2" s="1"/>
  <c r="Z24" i="2"/>
  <c r="AA24" i="2" s="1"/>
  <c r="Z35" i="2"/>
  <c r="AA35" i="2" s="1"/>
  <c r="Z22" i="2"/>
  <c r="V22" i="2" s="1"/>
  <c r="J14" i="2"/>
  <c r="K14" i="2" s="1"/>
  <c r="J18" i="2"/>
  <c r="K18" i="2" s="1"/>
  <c r="J15" i="2"/>
  <c r="K15" i="2" s="1"/>
  <c r="J24" i="1"/>
  <c r="J9" i="2"/>
  <c r="K9" i="2" s="1"/>
  <c r="J26" i="2"/>
  <c r="K26" i="2" s="1"/>
  <c r="J40" i="2"/>
  <c r="G40" i="2" s="1"/>
  <c r="J31" i="2"/>
  <c r="K31" i="2" s="1"/>
  <c r="J22" i="2"/>
  <c r="H22" i="2" s="1"/>
  <c r="Q6" i="2"/>
  <c r="R6" i="2" s="1"/>
  <c r="Q10" i="2"/>
  <c r="R10" i="2" s="1"/>
  <c r="S32" i="2"/>
  <c r="T32" i="2" s="1"/>
  <c r="Q22" i="2"/>
  <c r="R22" i="2" s="1"/>
  <c r="S25" i="2"/>
  <c r="T25" i="2" s="1"/>
  <c r="S26" i="2"/>
  <c r="T26" i="2" s="1"/>
  <c r="D22" i="1"/>
  <c r="F22" i="1"/>
  <c r="J10" i="2"/>
  <c r="H10" i="2" s="1"/>
  <c r="J13" i="2"/>
  <c r="G13" i="2" s="1"/>
  <c r="J30" i="2"/>
  <c r="K30" i="2" s="1"/>
  <c r="J39" i="2"/>
  <c r="K39" i="2" s="1"/>
  <c r="J38" i="2"/>
  <c r="K38" i="2" s="1"/>
  <c r="Q32" i="2"/>
  <c r="R32" i="2" s="1"/>
  <c r="S17" i="2"/>
  <c r="T17" i="2" s="1"/>
  <c r="S27" i="2"/>
  <c r="T27" i="2" s="1"/>
  <c r="Q23" i="2"/>
  <c r="R23" i="2" s="1"/>
  <c r="Q38" i="2"/>
  <c r="R38" i="2" s="1"/>
  <c r="S39" i="2"/>
  <c r="T39" i="2" s="1"/>
  <c r="S34" i="2"/>
  <c r="T34" i="2" s="1"/>
  <c r="Q26" i="2"/>
  <c r="R26" i="2" s="1"/>
  <c r="Q35" i="2"/>
  <c r="R35" i="2" s="1"/>
  <c r="D13" i="2"/>
  <c r="B13" i="2" s="1"/>
  <c r="S23" i="2"/>
  <c r="T23" i="2" s="1"/>
  <c r="F25" i="1"/>
  <c r="J23" i="1"/>
  <c r="AB33" i="2"/>
  <c r="AC33" i="2" s="1"/>
  <c r="Z34" i="2"/>
  <c r="V34" i="2" s="1"/>
  <c r="AB27" i="2"/>
  <c r="AC27" i="2" s="1"/>
  <c r="Z31" i="2"/>
  <c r="AA31" i="2" s="1"/>
  <c r="Z15" i="2"/>
  <c r="AA15" i="2" s="1"/>
  <c r="AB32" i="2"/>
  <c r="AC32" i="2" s="1"/>
  <c r="Z23" i="2"/>
  <c r="AA23" i="2" s="1"/>
  <c r="AB22" i="2"/>
  <c r="AC22" i="2" s="1"/>
  <c r="Z8" i="2"/>
  <c r="AA8" i="2" s="1"/>
  <c r="J19" i="2"/>
  <c r="G19" i="2" s="1"/>
  <c r="Q18" i="2"/>
  <c r="R18" i="2" s="1"/>
  <c r="AB37" i="2"/>
  <c r="AC37" i="2" s="1"/>
  <c r="J42" i="2"/>
  <c r="K42" i="2" s="1"/>
  <c r="J5" i="2"/>
  <c r="K5" i="2" s="1"/>
  <c r="Q17" i="2"/>
  <c r="R17" i="2" s="1"/>
  <c r="Q9" i="2"/>
  <c r="M9" i="2" s="1"/>
  <c r="Q37" i="2"/>
  <c r="R37" i="2" s="1"/>
  <c r="S5" i="2"/>
  <c r="T5" i="2" s="1"/>
  <c r="Q31" i="2"/>
  <c r="R31" i="2" s="1"/>
  <c r="Q11" i="2"/>
  <c r="R11" i="2" s="1"/>
  <c r="Q7" i="2"/>
  <c r="R7" i="2" s="1"/>
  <c r="Q39" i="2"/>
  <c r="R39" i="2" s="1"/>
  <c r="Q30" i="2"/>
  <c r="R30" i="2" s="1"/>
  <c r="D8" i="2"/>
  <c r="B8" i="2" s="1"/>
  <c r="C25" i="1"/>
  <c r="E23" i="1"/>
  <c r="C22" i="1"/>
  <c r="S16" i="2"/>
  <c r="T16" i="2" s="1"/>
  <c r="Z36" i="2"/>
  <c r="AA36" i="2" s="1"/>
  <c r="AB31" i="2"/>
  <c r="AC31" i="2" s="1"/>
  <c r="AB10" i="2"/>
  <c r="AC10" i="2" s="1"/>
  <c r="S30" i="2"/>
  <c r="T30" i="2" s="1"/>
  <c r="AB16" i="2"/>
  <c r="AC16" i="2" s="1"/>
  <c r="Z10" i="2"/>
  <c r="W10" i="2" s="1"/>
  <c r="Z17" i="2"/>
  <c r="AA17" i="2" s="1"/>
  <c r="AB12" i="2"/>
  <c r="AC12" i="2" s="1"/>
  <c r="AB17" i="2"/>
  <c r="AC17" i="2" s="1"/>
  <c r="J23" i="2"/>
  <c r="K23" i="2" s="1"/>
  <c r="J29" i="2"/>
  <c r="K29" i="2" s="1"/>
  <c r="Q20" i="2"/>
  <c r="R20" i="2" s="1"/>
  <c r="S20" i="2"/>
  <c r="T20" i="2" s="1"/>
  <c r="S9" i="2"/>
  <c r="T9" i="2" s="1"/>
  <c r="S12" i="2"/>
  <c r="T12" i="2" s="1"/>
  <c r="C21" i="1"/>
  <c r="J47" i="2"/>
  <c r="K47" i="2" s="1"/>
  <c r="J6" i="2"/>
  <c r="K6" i="2" s="1"/>
  <c r="J21" i="2"/>
  <c r="K21" i="2" s="1"/>
  <c r="J8" i="2"/>
  <c r="K8" i="2" s="1"/>
  <c r="J27" i="2"/>
  <c r="K27" i="2" s="1"/>
  <c r="J48" i="2"/>
  <c r="K48" i="2" s="1"/>
  <c r="J17" i="2"/>
  <c r="K17" i="2" s="1"/>
  <c r="J25" i="2"/>
  <c r="K25" i="2" s="1"/>
  <c r="J4" i="2"/>
  <c r="G4" i="2" s="1"/>
  <c r="J11" i="2"/>
  <c r="K11" i="2" s="1"/>
  <c r="D23" i="1"/>
  <c r="D25" i="1"/>
  <c r="G22" i="1"/>
  <c r="Q40" i="2"/>
  <c r="R40" i="2" s="1"/>
  <c r="Q42" i="2"/>
  <c r="R42" i="2" s="1"/>
  <c r="Q8" i="2"/>
  <c r="R8" i="2" s="1"/>
  <c r="S18" i="2"/>
  <c r="T18" i="2" s="1"/>
  <c r="Q19" i="2"/>
  <c r="R19" i="2" s="1"/>
  <c r="S21" i="2"/>
  <c r="T21" i="2" s="1"/>
  <c r="D14" i="2"/>
  <c r="E14" i="2" s="1"/>
  <c r="F24" i="1"/>
  <c r="G24" i="1"/>
  <c r="S19" i="2"/>
  <c r="T19" i="2" s="1"/>
  <c r="Z38" i="2"/>
  <c r="AA38" i="2" s="1"/>
  <c r="Z5" i="2"/>
  <c r="AA5" i="2" s="1"/>
  <c r="AB23" i="2"/>
  <c r="AC23" i="2" s="1"/>
  <c r="Z20" i="2"/>
  <c r="AA20" i="2" s="1"/>
  <c r="AB14" i="2"/>
  <c r="AC14" i="2" s="1"/>
  <c r="AB36" i="2"/>
  <c r="AC36" i="2" s="1"/>
  <c r="Z37" i="2"/>
  <c r="AA37" i="2" s="1"/>
  <c r="AB25" i="2"/>
  <c r="AC25" i="2" s="1"/>
  <c r="Z9" i="2"/>
  <c r="AA9" i="2" s="1"/>
  <c r="J44" i="2"/>
  <c r="K44" i="2" s="1"/>
  <c r="J22" i="1"/>
  <c r="J26" i="1" s="1"/>
  <c r="I30" i="1" s="1"/>
  <c r="Z25" i="2"/>
  <c r="AA25" i="2" s="1"/>
  <c r="Z29" i="2"/>
  <c r="AA29" i="2" s="1"/>
  <c r="Z21" i="2"/>
  <c r="AA21" i="2" s="1"/>
  <c r="J45" i="2"/>
  <c r="K45" i="2" s="1"/>
  <c r="J24" i="2"/>
  <c r="K24" i="2" s="1"/>
  <c r="J37" i="2"/>
  <c r="H37" i="2" s="1"/>
  <c r="J20" i="2"/>
  <c r="K20" i="2" s="1"/>
  <c r="J41" i="2"/>
  <c r="K41" i="2" s="1"/>
  <c r="J36" i="2"/>
  <c r="K36" i="2" s="1"/>
  <c r="J25" i="1"/>
  <c r="G23" i="1"/>
  <c r="G25" i="1"/>
  <c r="Q24" i="2"/>
  <c r="N24" i="2" s="1"/>
  <c r="S8" i="2"/>
  <c r="T8" i="2" s="1"/>
  <c r="S13" i="2"/>
  <c r="T13" i="2" s="1"/>
  <c r="S24" i="2"/>
  <c r="T24" i="2" s="1"/>
  <c r="Q5" i="2"/>
  <c r="R5" i="2" s="1"/>
  <c r="D17" i="2"/>
  <c r="B17" i="2" s="1"/>
  <c r="E21" i="1"/>
  <c r="E26" i="1" s="1"/>
  <c r="E25" i="1"/>
  <c r="H25" i="1" s="1"/>
  <c r="C24" i="1"/>
  <c r="Z26" i="2"/>
  <c r="AA26" i="2" s="1"/>
  <c r="Z19" i="2"/>
  <c r="AA19" i="2" s="1"/>
  <c r="AB4" i="2"/>
  <c r="AC4" i="2" s="1"/>
  <c r="AB29" i="2"/>
  <c r="AC29" i="2" s="1"/>
  <c r="Z7" i="2"/>
  <c r="AA7" i="2" s="1"/>
  <c r="Z30" i="2"/>
  <c r="AA30" i="2" s="1"/>
  <c r="AB34" i="2"/>
  <c r="AC34" i="2" s="1"/>
  <c r="Z28" i="2"/>
  <c r="W28" i="2" s="1"/>
  <c r="Z27" i="2"/>
  <c r="AA27" i="2" s="1"/>
  <c r="S22" i="2"/>
  <c r="T22" i="2" s="1"/>
  <c r="S40" i="2"/>
  <c r="T40" i="2" s="1"/>
  <c r="D18" i="2"/>
  <c r="Z4" i="2"/>
  <c r="V4" i="2" s="1"/>
  <c r="F21" i="1"/>
  <c r="S6" i="2"/>
  <c r="T6" i="2" s="1"/>
  <c r="Q14" i="2"/>
  <c r="M14" i="2" s="1"/>
  <c r="S43" i="2"/>
  <c r="T43" i="2" s="1"/>
  <c r="Q28" i="2"/>
  <c r="R28" i="2" s="1"/>
  <c r="Q43" i="2"/>
  <c r="R43" i="2" s="1"/>
  <c r="D24" i="1"/>
  <c r="E22" i="1"/>
  <c r="S36" i="2"/>
  <c r="T36" i="2" s="1"/>
  <c r="AB13" i="2"/>
  <c r="AC13" i="2" s="1"/>
  <c r="AB5" i="2"/>
  <c r="AC5" i="2" s="1"/>
  <c r="AB20" i="2"/>
  <c r="AC20" i="2" s="1"/>
  <c r="AB7" i="2"/>
  <c r="AC7" i="2" s="1"/>
  <c r="Z39" i="2"/>
  <c r="AA39" i="2" s="1"/>
  <c r="Z14" i="2"/>
  <c r="AA14" i="2" s="1"/>
  <c r="AB18" i="2"/>
  <c r="AC18" i="2" s="1"/>
  <c r="D11" i="2"/>
  <c r="A11" i="2" s="1"/>
  <c r="F23" i="1"/>
  <c r="B2" i="3"/>
  <c r="C2" i="3"/>
  <c r="H22" i="1"/>
  <c r="B42" i="3"/>
  <c r="C42" i="3"/>
  <c r="C61" i="3"/>
  <c r="B61" i="3"/>
  <c r="B58" i="3"/>
  <c r="C58" i="3"/>
  <c r="C52" i="3"/>
  <c r="B52" i="3"/>
  <c r="B49" i="3"/>
  <c r="C49" i="3"/>
  <c r="B43" i="3"/>
  <c r="C43" i="3"/>
  <c r="B65" i="3"/>
  <c r="C65" i="3"/>
  <c r="B62" i="3"/>
  <c r="C62" i="3"/>
  <c r="B50" i="3"/>
  <c r="C50" i="3"/>
  <c r="C45" i="3"/>
  <c r="B45" i="3"/>
  <c r="B69" i="3"/>
  <c r="C69" i="3"/>
  <c r="B66" i="3"/>
  <c r="C66" i="3"/>
  <c r="B57" i="3"/>
  <c r="C57" i="3"/>
  <c r="AA22" i="2"/>
  <c r="D4" i="2"/>
  <c r="B4" i="2" s="1"/>
  <c r="D9" i="2"/>
  <c r="A9" i="2" s="1"/>
  <c r="AA4" i="2"/>
  <c r="W22" i="2"/>
  <c r="D15" i="2"/>
  <c r="B15" i="2" s="1"/>
  <c r="D7" i="2"/>
  <c r="B7" i="2" s="1"/>
  <c r="E8" i="2"/>
  <c r="AA10" i="2"/>
  <c r="C35" i="3"/>
  <c r="B35" i="3"/>
  <c r="B29" i="3"/>
  <c r="C29" i="3"/>
  <c r="C21" i="3"/>
  <c r="B21" i="3"/>
  <c r="C15" i="3"/>
  <c r="B15" i="3"/>
  <c r="C3" i="3"/>
  <c r="B3" i="3"/>
  <c r="B70" i="3"/>
  <c r="C70" i="3"/>
  <c r="C30" i="3"/>
  <c r="B30" i="3"/>
  <c r="C23" i="3"/>
  <c r="B23" i="3"/>
  <c r="C19" i="3"/>
  <c r="B19" i="3"/>
  <c r="B13" i="3"/>
  <c r="C13" i="3"/>
  <c r="B71" i="3"/>
  <c r="C71" i="3"/>
  <c r="B38" i="3"/>
  <c r="C38" i="3"/>
  <c r="B24" i="3"/>
  <c r="C24" i="3"/>
  <c r="B14" i="3"/>
  <c r="C14" i="3"/>
  <c r="N39" i="2"/>
  <c r="C7" i="3"/>
  <c r="Q15" i="2"/>
  <c r="R15" i="2" s="1"/>
  <c r="C6" i="3"/>
  <c r="W4" i="2"/>
  <c r="E13" i="2"/>
  <c r="A13" i="2"/>
  <c r="G16" i="2"/>
  <c r="N29" i="2"/>
  <c r="R24" i="2"/>
  <c r="M24" i="2"/>
  <c r="G34" i="2"/>
  <c r="K16" i="2"/>
  <c r="N19" i="2"/>
  <c r="H46" i="2"/>
  <c r="R9" i="2"/>
  <c r="H4" i="2"/>
  <c r="M34" i="2"/>
  <c r="K4" i="2"/>
  <c r="V10" i="2"/>
  <c r="M4" i="2"/>
  <c r="E9" i="2"/>
  <c r="H34" i="2"/>
  <c r="AA34" i="2"/>
  <c r="A18" i="2"/>
  <c r="B5" i="3"/>
  <c r="C5" i="3"/>
  <c r="B4" i="3"/>
  <c r="C4" i="3"/>
  <c r="E6" i="2"/>
  <c r="G31" i="2"/>
  <c r="K7" i="2"/>
  <c r="D26" i="1"/>
  <c r="R34" i="2"/>
  <c r="K19" i="2"/>
  <c r="K10" i="2"/>
  <c r="H31" i="2"/>
  <c r="G7" i="2"/>
  <c r="G10" i="2"/>
  <c r="K43" i="2"/>
  <c r="H19" i="2"/>
  <c r="C67" i="3"/>
  <c r="B67" i="3"/>
  <c r="C36" i="3"/>
  <c r="B36" i="3"/>
  <c r="C20" i="3"/>
  <c r="B20" i="3"/>
  <c r="B17" i="3"/>
  <c r="C17" i="3"/>
  <c r="C40" i="3"/>
  <c r="B40" i="3"/>
  <c r="B37" i="3"/>
  <c r="C37" i="3"/>
  <c r="C25" i="3"/>
  <c r="B25" i="3"/>
  <c r="C22" i="3"/>
  <c r="B22" i="3"/>
  <c r="B8" i="3"/>
  <c r="C8" i="3"/>
  <c r="B41" i="3"/>
  <c r="C41" i="3"/>
  <c r="C27" i="3"/>
  <c r="B27" i="3"/>
  <c r="B54" i="3"/>
  <c r="C54" i="3"/>
  <c r="B28" i="3"/>
  <c r="C28" i="3"/>
  <c r="C32" i="3"/>
  <c r="B32" i="3"/>
  <c r="B31" i="3"/>
  <c r="C31" i="3"/>
  <c r="B55" i="3"/>
  <c r="C55" i="3"/>
  <c r="C34" i="3"/>
  <c r="B34" i="3"/>
  <c r="C16" i="3"/>
  <c r="B16" i="3"/>
  <c r="K46" i="2"/>
  <c r="K22" i="2"/>
  <c r="K28" i="2"/>
  <c r="G43" i="2"/>
  <c r="G28" i="2"/>
  <c r="A8" i="2"/>
  <c r="E16" i="2"/>
  <c r="G22" i="2"/>
  <c r="A6" i="2"/>
  <c r="A16" i="2"/>
  <c r="N4" i="2"/>
  <c r="AC6" i="2"/>
  <c r="D12" i="2"/>
  <c r="M29" i="2"/>
  <c r="E11" i="2" l="1"/>
  <c r="H13" i="2"/>
  <c r="E17" i="2"/>
  <c r="F26" i="1"/>
  <c r="G26" i="1"/>
  <c r="B11" i="2"/>
  <c r="C26" i="1"/>
  <c r="N9" i="2"/>
  <c r="K13" i="2"/>
  <c r="H40" i="2"/>
  <c r="A14" i="2"/>
  <c r="A17" i="2"/>
  <c r="E10" i="2"/>
  <c r="B14" i="2"/>
  <c r="AA28" i="2"/>
  <c r="B5" i="2"/>
  <c r="AA16" i="2"/>
  <c r="H24" i="1"/>
  <c r="H23" i="1"/>
  <c r="A10" i="2"/>
  <c r="J50" i="2"/>
  <c r="X41" i="2"/>
  <c r="K37" i="2"/>
  <c r="Y41" i="2"/>
  <c r="Z41" i="2" s="1"/>
  <c r="W34" i="2"/>
  <c r="M19" i="2"/>
  <c r="G37" i="2"/>
  <c r="M39" i="2"/>
  <c r="P45" i="2"/>
  <c r="K40" i="2"/>
  <c r="N14" i="2"/>
  <c r="V28" i="2"/>
  <c r="R14" i="2"/>
  <c r="G25" i="2"/>
  <c r="H25" i="2"/>
  <c r="E18" i="2"/>
  <c r="B18" i="2"/>
  <c r="E4" i="2"/>
  <c r="A4" i="2"/>
  <c r="E15" i="2"/>
  <c r="E7" i="2"/>
  <c r="D20" i="2"/>
  <c r="O45" i="2"/>
  <c r="A7" i="2"/>
  <c r="A15" i="2"/>
  <c r="B9" i="2"/>
  <c r="H26" i="1"/>
  <c r="Z40" i="2"/>
  <c r="J49" i="2"/>
  <c r="E12" i="2"/>
  <c r="B12" i="2"/>
  <c r="A12" i="2"/>
  <c r="Q45" i="2" l="1"/>
  <c r="Q44" i="2"/>
  <c r="D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滝田　理絵子</author>
  </authors>
  <commentList>
    <comment ref="C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C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開催場所を入力</t>
        </r>
      </text>
    </comment>
    <comment ref="C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開催日を入力</t>
        </r>
      </text>
    </comment>
    <comment ref="C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クラブ名を入力</t>
        </r>
      </text>
    </comment>
    <comment ref="C9" authorId="0" shapeId="0" xr:uid="{00000000-0006-0000-00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リザルトに掲載するクラブ名を入力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必ず入力してください。
漏れがあると集計システムにクラブ名が記載されません。</t>
        </r>
      </text>
    </comment>
    <comment ref="L3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氏名：
</t>
        </r>
        <r>
          <rPr>
            <sz val="9"/>
            <color indexed="81"/>
            <rFont val="ＭＳ Ｐゴシック"/>
            <family val="3"/>
            <charset val="128"/>
          </rPr>
          <t>姓と名の間はスペースを入れてください。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フリガナ：
</t>
        </r>
        <r>
          <rPr>
            <sz val="9"/>
            <color indexed="81"/>
            <rFont val="ＭＳ Ｐゴシック"/>
            <family val="3"/>
            <charset val="128"/>
          </rPr>
          <t>半角ｶﾅで入力してください。
姓と名の間はスペースを入れてください。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生年：
</t>
        </r>
        <r>
          <rPr>
            <sz val="9"/>
            <color indexed="81"/>
            <rFont val="ＭＳ Ｐゴシック"/>
            <family val="3"/>
            <charset val="128"/>
          </rPr>
          <t>西暦4桁（2000年生まれの場合⇒2000）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FIGURE・SOLO・DUET・TEAM：
</t>
        </r>
        <r>
          <rPr>
            <sz val="9"/>
            <color indexed="81"/>
            <rFont val="ＭＳ Ｐゴシック"/>
            <family val="3"/>
            <charset val="128"/>
          </rPr>
          <t>参加される種目の欄に年齢区分に関係なく上から番号（1から連番で）を振ってください。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区分CD：
</t>
        </r>
        <r>
          <rPr>
            <sz val="9"/>
            <color indexed="81"/>
            <rFont val="ＭＳ Ｐゴシック"/>
            <family val="3"/>
            <charset val="128"/>
          </rPr>
          <t>左の表に合わせてCDを入力してください。
（10-12歳の場合⇒1）</t>
        </r>
      </text>
    </comment>
  </commentList>
</comments>
</file>

<file path=xl/sharedStrings.xml><?xml version="1.0" encoding="utf-8"?>
<sst xmlns="http://schemas.openxmlformats.org/spreadsheetml/2006/main" count="637" uniqueCount="281">
  <si>
    <t>大会参加　申込書</t>
    <rPh sb="0" eb="2">
      <t>タイカイ</t>
    </rPh>
    <rPh sb="2" eb="4">
      <t>サンカ</t>
    </rPh>
    <rPh sb="5" eb="8">
      <t>モウシコミショ</t>
    </rPh>
    <phoneticPr fontId="2"/>
  </si>
  <si>
    <t>参加費</t>
    <rPh sb="0" eb="3">
      <t>サンカヒ</t>
    </rPh>
    <phoneticPr fontId="2"/>
  </si>
  <si>
    <t>&lt;エントリー一覧&gt;</t>
    <rPh sb="6" eb="8">
      <t>イチラン</t>
    </rPh>
    <phoneticPr fontId="2"/>
  </si>
  <si>
    <t>氏名</t>
    <rPh sb="0" eb="2">
      <t>シメイ</t>
    </rPh>
    <phoneticPr fontId="2"/>
  </si>
  <si>
    <t>生年</t>
    <rPh sb="0" eb="2">
      <t>セイネン</t>
    </rPh>
    <phoneticPr fontId="2"/>
  </si>
  <si>
    <t>備考</t>
    <rPh sb="0" eb="2">
      <t>ビコウ</t>
    </rPh>
    <phoneticPr fontId="2"/>
  </si>
  <si>
    <t>区分</t>
    <rPh sb="0" eb="2">
      <t>クブン</t>
    </rPh>
    <phoneticPr fontId="2"/>
  </si>
  <si>
    <t>年齢区分</t>
    <rPh sb="0" eb="2">
      <t>ネンレイ</t>
    </rPh>
    <rPh sb="2" eb="4">
      <t>クブン</t>
    </rPh>
    <phoneticPr fontId="2"/>
  </si>
  <si>
    <t>&lt;ルーティン/エントリー一覧&gt;</t>
    <rPh sb="12" eb="14">
      <t>イチラン</t>
    </rPh>
    <phoneticPr fontId="2"/>
  </si>
  <si>
    <t>年齢
区分</t>
    <rPh sb="0" eb="2">
      <t>ネンレイ</t>
    </rPh>
    <rPh sb="3" eb="5">
      <t>クブン</t>
    </rPh>
    <phoneticPr fontId="2"/>
  </si>
  <si>
    <t>選手</t>
    <rPh sb="0" eb="2">
      <t>センシュ</t>
    </rPh>
    <phoneticPr fontId="2"/>
  </si>
  <si>
    <t>1-2</t>
  </si>
  <si>
    <t>1-3</t>
  </si>
  <si>
    <t>2-2</t>
  </si>
  <si>
    <t>1-10</t>
  </si>
  <si>
    <t>2-3</t>
  </si>
  <si>
    <t>3-2</t>
  </si>
  <si>
    <t>3-3</t>
  </si>
  <si>
    <t>2-10</t>
  </si>
  <si>
    <t>4-2</t>
  </si>
  <si>
    <t>4-3</t>
  </si>
  <si>
    <t>5-2</t>
  </si>
  <si>
    <t>5-3</t>
  </si>
  <si>
    <t>3-10</t>
  </si>
  <si>
    <t>6-2</t>
  </si>
  <si>
    <t>6-3</t>
  </si>
  <si>
    <t>7-2</t>
  </si>
  <si>
    <t>4-10</t>
  </si>
  <si>
    <t>7-3</t>
  </si>
  <si>
    <t>8-2</t>
  </si>
  <si>
    <t>8-3</t>
  </si>
  <si>
    <t>5-10</t>
  </si>
  <si>
    <t>6-10</t>
  </si>
  <si>
    <t>氏名1</t>
    <rPh sb="0" eb="2">
      <t>シメイ</t>
    </rPh>
    <phoneticPr fontId="2"/>
  </si>
  <si>
    <t>氏名2</t>
    <rPh sb="0" eb="2">
      <t>シメイ</t>
    </rPh>
    <phoneticPr fontId="2"/>
  </si>
  <si>
    <t>氏名3</t>
    <rPh sb="0" eb="2">
      <t>シメイ</t>
    </rPh>
    <phoneticPr fontId="2"/>
  </si>
  <si>
    <t>所属</t>
    <rPh sb="0" eb="2">
      <t>ショゾク</t>
    </rPh>
    <phoneticPr fontId="2"/>
  </si>
  <si>
    <t>氏名4</t>
    <rPh sb="0" eb="2">
      <t>シメイ</t>
    </rPh>
    <phoneticPr fontId="2"/>
  </si>
  <si>
    <t>氏名5</t>
    <rPh sb="0" eb="2">
      <t>シメイ</t>
    </rPh>
    <phoneticPr fontId="2"/>
  </si>
  <si>
    <t>氏名6</t>
    <rPh sb="0" eb="2">
      <t>シメイ</t>
    </rPh>
    <phoneticPr fontId="2"/>
  </si>
  <si>
    <t>氏名7</t>
    <rPh sb="0" eb="2">
      <t>シメイ</t>
    </rPh>
    <phoneticPr fontId="2"/>
  </si>
  <si>
    <t>氏名8</t>
    <rPh sb="0" eb="2">
      <t>シメイ</t>
    </rPh>
    <phoneticPr fontId="2"/>
  </si>
  <si>
    <t>氏名9</t>
    <rPh sb="0" eb="2">
      <t>シメイ</t>
    </rPh>
    <phoneticPr fontId="2"/>
  </si>
  <si>
    <t>氏名10</t>
    <rPh sb="0" eb="2">
      <t>シメイ</t>
    </rPh>
    <phoneticPr fontId="2"/>
  </si>
  <si>
    <t>ルーティン小計</t>
    <rPh sb="5" eb="7">
      <t>ショウケイ</t>
    </rPh>
    <phoneticPr fontId="2"/>
  </si>
  <si>
    <t>区分CD</t>
    <rPh sb="0" eb="2">
      <t>クブン</t>
    </rPh>
    <phoneticPr fontId="2"/>
  </si>
  <si>
    <t>1.大会名</t>
    <rPh sb="2" eb="4">
      <t>タイカイ</t>
    </rPh>
    <rPh sb="4" eb="5">
      <t>メイ</t>
    </rPh>
    <phoneticPr fontId="2"/>
  </si>
  <si>
    <t>2.開催場所</t>
    <rPh sb="2" eb="4">
      <t>カイサイ</t>
    </rPh>
    <rPh sb="4" eb="6">
      <t>バショ</t>
    </rPh>
    <phoneticPr fontId="2"/>
  </si>
  <si>
    <t>3.開催日</t>
    <rPh sb="2" eb="5">
      <t>カイサイビ</t>
    </rPh>
    <phoneticPr fontId="2"/>
  </si>
  <si>
    <t>5.クラブ名</t>
    <rPh sb="5" eb="6">
      <t>メイ</t>
    </rPh>
    <phoneticPr fontId="2"/>
  </si>
  <si>
    <t>6.クラブ名略称</t>
    <rPh sb="5" eb="6">
      <t>メイ</t>
    </rPh>
    <rPh sb="6" eb="8">
      <t>リャクショウ</t>
    </rPh>
    <phoneticPr fontId="2"/>
  </si>
  <si>
    <t>7.申込責任者</t>
    <rPh sb="2" eb="4">
      <t>モウシコミ</t>
    </rPh>
    <rPh sb="4" eb="7">
      <t>セキニンシャ</t>
    </rPh>
    <phoneticPr fontId="2"/>
  </si>
  <si>
    <t>8.連絡先</t>
    <rPh sb="2" eb="5">
      <t>レンラクサキ</t>
    </rPh>
    <phoneticPr fontId="2"/>
  </si>
  <si>
    <t>12.帯同競技役員１</t>
    <rPh sb="3" eb="5">
      <t>タイドウ</t>
    </rPh>
    <rPh sb="5" eb="7">
      <t>キョウギ</t>
    </rPh>
    <rPh sb="7" eb="9">
      <t>ヤクイン</t>
    </rPh>
    <phoneticPr fontId="2"/>
  </si>
  <si>
    <t>13.希望職種など</t>
    <rPh sb="3" eb="5">
      <t>キボウ</t>
    </rPh>
    <rPh sb="5" eb="7">
      <t>ショクシュ</t>
    </rPh>
    <phoneticPr fontId="2"/>
  </si>
  <si>
    <t>14.帯同競技役員２</t>
    <rPh sb="3" eb="5">
      <t>タイドウ</t>
    </rPh>
    <rPh sb="5" eb="7">
      <t>キョウギ</t>
    </rPh>
    <rPh sb="7" eb="9">
      <t>ヤクイン</t>
    </rPh>
    <phoneticPr fontId="2"/>
  </si>
  <si>
    <t>15.希望職種など</t>
    <rPh sb="3" eb="5">
      <t>キボウ</t>
    </rPh>
    <rPh sb="5" eb="7">
      <t>ショクシュ</t>
    </rPh>
    <phoneticPr fontId="2"/>
  </si>
  <si>
    <t>16.帯同審判１</t>
    <rPh sb="3" eb="5">
      <t>タイドウ</t>
    </rPh>
    <rPh sb="5" eb="7">
      <t>シンパン</t>
    </rPh>
    <phoneticPr fontId="2"/>
  </si>
  <si>
    <t>17.希望時間帯、区分など</t>
    <rPh sb="3" eb="5">
      <t>キボウ</t>
    </rPh>
    <rPh sb="5" eb="8">
      <t>ジカンタイ</t>
    </rPh>
    <rPh sb="9" eb="11">
      <t>クブン</t>
    </rPh>
    <phoneticPr fontId="2"/>
  </si>
  <si>
    <t>18.帯同審判２</t>
    <rPh sb="3" eb="5">
      <t>タイドウ</t>
    </rPh>
    <rPh sb="5" eb="7">
      <t>シンパン</t>
    </rPh>
    <phoneticPr fontId="2"/>
  </si>
  <si>
    <t>19.希望時間帯、区分など</t>
    <rPh sb="3" eb="5">
      <t>キボウ</t>
    </rPh>
    <rPh sb="5" eb="8">
      <t>ジカンタイ</t>
    </rPh>
    <rPh sb="9" eb="11">
      <t>クブン</t>
    </rPh>
    <phoneticPr fontId="2"/>
  </si>
  <si>
    <t>登録番号</t>
    <rPh sb="0" eb="2">
      <t>トウロク</t>
    </rPh>
    <rPh sb="2" eb="4">
      <t>バンゴウ</t>
    </rPh>
    <phoneticPr fontId="2"/>
  </si>
  <si>
    <t>速報代</t>
    <rPh sb="0" eb="2">
      <t>ソクホウ</t>
    </rPh>
    <rPh sb="2" eb="3">
      <t>ダイ</t>
    </rPh>
    <phoneticPr fontId="2"/>
  </si>
  <si>
    <t>エントリー費合計</t>
    <rPh sb="5" eb="6">
      <t>ヒ</t>
    </rPh>
    <rPh sb="6" eb="8">
      <t>ゴウケイ</t>
    </rPh>
    <phoneticPr fontId="2"/>
  </si>
  <si>
    <t>お振込金額</t>
    <rPh sb="1" eb="3">
      <t>フリコミ</t>
    </rPh>
    <rPh sb="3" eb="5">
      <t>キンガク</t>
    </rPh>
    <phoneticPr fontId="2"/>
  </si>
  <si>
    <t>〒</t>
    <phoneticPr fontId="2"/>
  </si>
  <si>
    <t>9.TEL</t>
    <phoneticPr fontId="2"/>
  </si>
  <si>
    <t>10.FAX</t>
    <phoneticPr fontId="2"/>
  </si>
  <si>
    <t>11.E-Mail</t>
    <phoneticPr fontId="2"/>
  </si>
  <si>
    <t>DUET</t>
    <phoneticPr fontId="2"/>
  </si>
  <si>
    <t>ﾌﾘｶﾞﾅ</t>
    <phoneticPr fontId="2"/>
  </si>
  <si>
    <t>Solo</t>
    <phoneticPr fontId="2"/>
  </si>
  <si>
    <t>Duet</t>
    <phoneticPr fontId="2"/>
  </si>
  <si>
    <t>Team</t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</si>
  <si>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</si>
  <si>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</si>
  <si>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</si>
  <si>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</si>
  <si>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</si>
  <si>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</si>
  <si>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2-1</t>
    <phoneticPr fontId="2"/>
  </si>
  <si>
    <t>1-7</t>
    <phoneticPr fontId="2"/>
  </si>
  <si>
    <t>1-8</t>
    <phoneticPr fontId="2"/>
  </si>
  <si>
    <t>1-9</t>
    <phoneticPr fontId="2"/>
  </si>
  <si>
    <t>2-2</t>
    <phoneticPr fontId="2"/>
  </si>
  <si>
    <t>3-1</t>
    <phoneticPr fontId="2"/>
  </si>
  <si>
    <t>2-3</t>
    <phoneticPr fontId="2"/>
  </si>
  <si>
    <t>2-4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</si>
  <si>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</si>
  <si>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</si>
  <si>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</si>
  <si>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</si>
  <si>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4-1</t>
    <phoneticPr fontId="2"/>
  </si>
  <si>
    <t>2-9</t>
    <phoneticPr fontId="2"/>
  </si>
  <si>
    <t>3-2</t>
    <phoneticPr fontId="2"/>
  </si>
  <si>
    <t>3-3</t>
    <phoneticPr fontId="2"/>
  </si>
  <si>
    <t>3-4</t>
    <phoneticPr fontId="2"/>
  </si>
  <si>
    <t>5-1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</si>
  <si>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</si>
  <si>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</si>
  <si>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</si>
  <si>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</si>
  <si>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</si>
  <si>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6-1</t>
    <phoneticPr fontId="2"/>
  </si>
  <si>
    <t>4-1</t>
    <phoneticPr fontId="2"/>
  </si>
  <si>
    <t>4-2</t>
    <phoneticPr fontId="2"/>
  </si>
  <si>
    <t>4-3</t>
    <phoneticPr fontId="2"/>
  </si>
  <si>
    <t>4-4</t>
    <phoneticPr fontId="2"/>
  </si>
  <si>
    <t>4-5</t>
    <phoneticPr fontId="2"/>
  </si>
  <si>
    <t>4-6</t>
    <phoneticPr fontId="2"/>
  </si>
  <si>
    <t>7-1</t>
    <phoneticPr fontId="2"/>
  </si>
  <si>
    <t>4-7</t>
    <phoneticPr fontId="2"/>
  </si>
  <si>
    <t>4-8</t>
    <phoneticPr fontId="2"/>
  </si>
  <si>
    <t>4-9</t>
    <phoneticPr fontId="2"/>
  </si>
  <si>
    <t>5-1</t>
    <phoneticPr fontId="2"/>
  </si>
  <si>
    <t>5-2</t>
    <phoneticPr fontId="2"/>
  </si>
  <si>
    <t>8-1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</si>
  <si>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</si>
  <si>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</si>
  <si>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</si>
  <si>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</si>
  <si>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</si>
  <si>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</si>
  <si>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9-1</t>
    <phoneticPr fontId="2"/>
  </si>
  <si>
    <t>5-9</t>
    <phoneticPr fontId="2"/>
  </si>
  <si>
    <t>9-2</t>
    <phoneticPr fontId="2"/>
  </si>
  <si>
    <t>6-1</t>
    <phoneticPr fontId="2"/>
  </si>
  <si>
    <t>6-2</t>
    <phoneticPr fontId="2"/>
  </si>
  <si>
    <t>9-3</t>
    <phoneticPr fontId="2"/>
  </si>
  <si>
    <t>6-3</t>
    <phoneticPr fontId="2"/>
  </si>
  <si>
    <t>6-4</t>
    <phoneticPr fontId="2"/>
  </si>
  <si>
    <t>10-1</t>
    <phoneticPr fontId="2"/>
  </si>
  <si>
    <t>6-5</t>
    <phoneticPr fontId="2"/>
  </si>
  <si>
    <t>6-6</t>
    <phoneticPr fontId="2"/>
  </si>
  <si>
    <t>10-2</t>
    <phoneticPr fontId="2"/>
  </si>
  <si>
    <t>6-7</t>
    <phoneticPr fontId="2"/>
  </si>
  <si>
    <t>6-8</t>
    <phoneticPr fontId="2"/>
  </si>
  <si>
    <t>10-3</t>
    <phoneticPr fontId="2"/>
  </si>
  <si>
    <t>6-9</t>
    <phoneticPr fontId="2"/>
  </si>
  <si>
    <t>11-1</t>
    <phoneticPr fontId="2"/>
  </si>
  <si>
    <t>7-2</t>
    <phoneticPr fontId="2"/>
  </si>
  <si>
    <t>11-2</t>
    <phoneticPr fontId="2"/>
  </si>
  <si>
    <t>7-3</t>
    <phoneticPr fontId="2"/>
  </si>
  <si>
    <t>7-4</t>
    <phoneticPr fontId="2"/>
  </si>
  <si>
    <t>11-3</t>
    <phoneticPr fontId="2"/>
  </si>
  <si>
    <t>7-5</t>
    <phoneticPr fontId="2"/>
  </si>
  <si>
    <t>7-6</t>
    <phoneticPr fontId="2"/>
  </si>
  <si>
    <t>12-1</t>
    <phoneticPr fontId="2"/>
  </si>
  <si>
    <t>7-7</t>
    <phoneticPr fontId="2"/>
  </si>
  <si>
    <t>7-8</t>
    <phoneticPr fontId="2"/>
  </si>
  <si>
    <t>12-2</t>
    <phoneticPr fontId="2"/>
  </si>
  <si>
    <t>7-9</t>
    <phoneticPr fontId="2"/>
  </si>
  <si>
    <t>7-10</t>
    <phoneticPr fontId="2"/>
  </si>
  <si>
    <t>12-3</t>
    <phoneticPr fontId="2"/>
  </si>
  <si>
    <t>8-2</t>
    <phoneticPr fontId="2"/>
  </si>
  <si>
    <t>13-1</t>
    <phoneticPr fontId="2"/>
  </si>
  <si>
    <t>8-3</t>
    <phoneticPr fontId="2"/>
  </si>
  <si>
    <t>8-4</t>
    <phoneticPr fontId="2"/>
  </si>
  <si>
    <t>13-2</t>
    <phoneticPr fontId="2"/>
  </si>
  <si>
    <t>8-5</t>
    <phoneticPr fontId="2"/>
  </si>
  <si>
    <t>8-6</t>
    <phoneticPr fontId="2"/>
  </si>
  <si>
    <t>13-3</t>
    <phoneticPr fontId="2"/>
  </si>
  <si>
    <t>8-7</t>
    <phoneticPr fontId="2"/>
  </si>
  <si>
    <t>8-8</t>
    <phoneticPr fontId="2"/>
  </si>
  <si>
    <t>14-1</t>
    <phoneticPr fontId="2"/>
  </si>
  <si>
    <t>8-9</t>
    <phoneticPr fontId="2"/>
  </si>
  <si>
    <t>8-10</t>
    <phoneticPr fontId="2"/>
  </si>
  <si>
    <t>14-2</t>
    <phoneticPr fontId="2"/>
  </si>
  <si>
    <t>14-3</t>
    <phoneticPr fontId="2"/>
  </si>
  <si>
    <t>15-1</t>
    <phoneticPr fontId="2"/>
  </si>
  <si>
    <t>15-2</t>
    <phoneticPr fontId="2"/>
  </si>
  <si>
    <t>15-3</t>
    <phoneticPr fontId="2"/>
  </si>
  <si>
    <t>ﾙｰﾃｨﾝ数</t>
    <rPh sb="5" eb="6">
      <t>スウ</t>
    </rPh>
    <phoneticPr fontId="2"/>
  </si>
  <si>
    <t>参加人数</t>
    <rPh sb="0" eb="2">
      <t>サンカ</t>
    </rPh>
    <rPh sb="2" eb="4">
      <t>ニンズウ</t>
    </rPh>
    <phoneticPr fontId="2"/>
  </si>
  <si>
    <t>Solo</t>
    <phoneticPr fontId="2"/>
  </si>
  <si>
    <t>Duet</t>
    <phoneticPr fontId="2"/>
  </si>
  <si>
    <t>Team</t>
    <phoneticPr fontId="2"/>
  </si>
  <si>
    <t>Solo</t>
    <phoneticPr fontId="2"/>
  </si>
  <si>
    <t>Duet</t>
    <phoneticPr fontId="2"/>
  </si>
  <si>
    <t>Team</t>
    <phoneticPr fontId="2"/>
  </si>
  <si>
    <t>プール使用料</t>
    <rPh sb="3" eb="6">
      <t>シヨウリョウ</t>
    </rPh>
    <phoneticPr fontId="2"/>
  </si>
  <si>
    <t>\-</t>
    <phoneticPr fontId="2"/>
  </si>
  <si>
    <t>4.エントリー費</t>
    <rPh sb="7" eb="8">
      <t>ヒ</t>
    </rPh>
    <phoneticPr fontId="2"/>
  </si>
  <si>
    <t>FC</t>
    <phoneticPr fontId="2"/>
  </si>
  <si>
    <t>FC</t>
    <phoneticPr fontId="2"/>
  </si>
  <si>
    <t>FC</t>
    <phoneticPr fontId="2"/>
  </si>
  <si>
    <t>1-9</t>
    <phoneticPr fontId="2"/>
  </si>
  <si>
    <t>1-10</t>
    <phoneticPr fontId="2"/>
  </si>
  <si>
    <t>1-11</t>
    <phoneticPr fontId="2"/>
  </si>
  <si>
    <t>1-12</t>
    <phoneticPr fontId="2"/>
  </si>
  <si>
    <t>2-1</t>
    <phoneticPr fontId="2"/>
  </si>
  <si>
    <t>2-3</t>
    <phoneticPr fontId="2"/>
  </si>
  <si>
    <t>2-5</t>
    <phoneticPr fontId="2"/>
  </si>
  <si>
    <t>2-6</t>
    <phoneticPr fontId="2"/>
  </si>
  <si>
    <t>2-7</t>
    <phoneticPr fontId="2"/>
  </si>
  <si>
    <t>2-9</t>
    <phoneticPr fontId="2"/>
  </si>
  <si>
    <t>2-11</t>
    <phoneticPr fontId="2"/>
  </si>
  <si>
    <t>2-2</t>
    <phoneticPr fontId="2"/>
  </si>
  <si>
    <t>2-4</t>
    <phoneticPr fontId="2"/>
  </si>
  <si>
    <t>2-8</t>
    <phoneticPr fontId="2"/>
  </si>
  <si>
    <t>2-10</t>
    <phoneticPr fontId="2"/>
  </si>
  <si>
    <t>2-12</t>
    <phoneticPr fontId="2"/>
  </si>
  <si>
    <t>3-1</t>
    <phoneticPr fontId="2"/>
  </si>
  <si>
    <t>3-3</t>
    <phoneticPr fontId="2"/>
  </si>
  <si>
    <t>3-5</t>
    <phoneticPr fontId="2"/>
  </si>
  <si>
    <t>3-7</t>
    <phoneticPr fontId="2"/>
  </si>
  <si>
    <t>3-9</t>
    <phoneticPr fontId="2"/>
  </si>
  <si>
    <t>3-11</t>
    <phoneticPr fontId="2"/>
  </si>
  <si>
    <t>4-1</t>
    <phoneticPr fontId="2"/>
  </si>
  <si>
    <t>4-3</t>
    <phoneticPr fontId="2"/>
  </si>
  <si>
    <t>4-5</t>
    <phoneticPr fontId="2"/>
  </si>
  <si>
    <t>4-9</t>
    <phoneticPr fontId="2"/>
  </si>
  <si>
    <t>4-11</t>
    <phoneticPr fontId="2"/>
  </si>
  <si>
    <t>5-2</t>
    <phoneticPr fontId="2"/>
  </si>
  <si>
    <t>5-3</t>
    <phoneticPr fontId="2"/>
  </si>
  <si>
    <t>5-5</t>
    <phoneticPr fontId="2"/>
  </si>
  <si>
    <t>5-9</t>
    <phoneticPr fontId="2"/>
  </si>
  <si>
    <t>5-11</t>
    <phoneticPr fontId="2"/>
  </si>
  <si>
    <t>6-1</t>
    <phoneticPr fontId="2"/>
  </si>
  <si>
    <t>6-3</t>
    <phoneticPr fontId="2"/>
  </si>
  <si>
    <t>6-5</t>
    <phoneticPr fontId="2"/>
  </si>
  <si>
    <t>6-7</t>
    <phoneticPr fontId="2"/>
  </si>
  <si>
    <t>6-9</t>
    <phoneticPr fontId="2"/>
  </si>
  <si>
    <t>6-11</t>
    <phoneticPr fontId="2"/>
  </si>
  <si>
    <t>3-2</t>
    <phoneticPr fontId="2"/>
  </si>
  <si>
    <t>3-4</t>
    <phoneticPr fontId="2"/>
  </si>
  <si>
    <t>3-6</t>
    <phoneticPr fontId="2"/>
  </si>
  <si>
    <t>3-10</t>
    <phoneticPr fontId="2"/>
  </si>
  <si>
    <t>3-12</t>
    <phoneticPr fontId="2"/>
  </si>
  <si>
    <t>4-2</t>
    <phoneticPr fontId="2"/>
  </si>
  <si>
    <t>4-4</t>
    <phoneticPr fontId="2"/>
  </si>
  <si>
    <t>4-6</t>
    <phoneticPr fontId="2"/>
  </si>
  <si>
    <t>4-8</t>
    <phoneticPr fontId="2"/>
  </si>
  <si>
    <t>4-10</t>
    <phoneticPr fontId="2"/>
  </si>
  <si>
    <t>4-12</t>
    <phoneticPr fontId="2"/>
  </si>
  <si>
    <t>5-4</t>
    <phoneticPr fontId="2"/>
  </si>
  <si>
    <t>5-6</t>
    <phoneticPr fontId="2"/>
  </si>
  <si>
    <t>5-8</t>
    <phoneticPr fontId="2"/>
  </si>
  <si>
    <t>5-10</t>
    <phoneticPr fontId="2"/>
  </si>
  <si>
    <t>5-12</t>
    <phoneticPr fontId="2"/>
  </si>
  <si>
    <t>6-2</t>
    <phoneticPr fontId="2"/>
  </si>
  <si>
    <t>6-4</t>
    <phoneticPr fontId="2"/>
  </si>
  <si>
    <t>6-6</t>
    <phoneticPr fontId="2"/>
  </si>
  <si>
    <t>6-8</t>
    <phoneticPr fontId="2"/>
  </si>
  <si>
    <t>6-10</t>
    <phoneticPr fontId="2"/>
  </si>
  <si>
    <t>6-12</t>
    <phoneticPr fontId="2"/>
  </si>
  <si>
    <t>氏名11</t>
    <rPh sb="0" eb="2">
      <t>シメイ</t>
    </rPh>
    <phoneticPr fontId="2"/>
  </si>
  <si>
    <t>氏名12</t>
    <rPh sb="0" eb="2">
      <t>シメイ</t>
    </rPh>
    <phoneticPr fontId="2"/>
  </si>
  <si>
    <t>FC</t>
    <phoneticPr fontId="2"/>
  </si>
  <si>
    <t>DUET</t>
    <phoneticPr fontId="2"/>
  </si>
  <si>
    <t>FC</t>
    <phoneticPr fontId="2"/>
  </si>
  <si>
    <t>TR</t>
    <phoneticPr fontId="2"/>
  </si>
  <si>
    <t>選考会</t>
    <rPh sb="0" eb="3">
      <t>センコウカイ</t>
    </rPh>
    <phoneticPr fontId="2"/>
  </si>
  <si>
    <t>国体選考会</t>
    <rPh sb="0" eb="2">
      <t>コクタイ</t>
    </rPh>
    <rPh sb="2" eb="5">
      <t>センコウカイ</t>
    </rPh>
    <phoneticPr fontId="2"/>
  </si>
  <si>
    <t>選考会</t>
    <rPh sb="0" eb="3">
      <t>センコウカイ</t>
    </rPh>
    <phoneticPr fontId="2"/>
  </si>
  <si>
    <t>TEAM</t>
    <phoneticPr fontId="2"/>
  </si>
  <si>
    <t>松本　亜子</t>
  </si>
  <si>
    <t>ﾏﾂﾓﾄ ｱｺ</t>
  </si>
  <si>
    <t>とつかY</t>
  </si>
  <si>
    <t>八木澤　琴</t>
  </si>
  <si>
    <t>ﾔｷﾞｻﾜ ｺﾄ</t>
  </si>
  <si>
    <t>皆川　華穂</t>
  </si>
  <si>
    <t>ﾐﾅｶﾞﾜ ｶﾎ</t>
  </si>
  <si>
    <t>北久保　諒美</t>
  </si>
  <si>
    <t>ｷﾀｸﾎﾞ ｱｻﾐ</t>
  </si>
  <si>
    <t>糸井　杏花</t>
  </si>
  <si>
    <t>ｲﾄｲ ｷｮｳｶ</t>
  </si>
  <si>
    <t>室井　琴葉</t>
  </si>
  <si>
    <t>ﾑﾛｲ ｺﾄﾊ</t>
  </si>
  <si>
    <t>野口　波瑠南</t>
  </si>
  <si>
    <t>ﾉｸﾞﾁ ﾊﾙﾅ</t>
  </si>
  <si>
    <t>旭　れん</t>
  </si>
  <si>
    <t>ｱｻﾋ ﾚﾝ</t>
  </si>
  <si>
    <t>坂本　涼華</t>
  </si>
  <si>
    <t>ｻｶﾓﾄ ｽｽﾞｶ</t>
  </si>
  <si>
    <t>森　天音</t>
  </si>
  <si>
    <t>ﾓﾘ ｱﾏﾈ</t>
  </si>
  <si>
    <t>SOLO</t>
    <phoneticPr fontId="2"/>
  </si>
  <si>
    <t>SOLO</t>
    <phoneticPr fontId="2"/>
  </si>
  <si>
    <t>第78回国民スポーツ大会　神奈川県代表選手選考会</t>
    <rPh sb="0" eb="1">
      <t>ダイ</t>
    </rPh>
    <rPh sb="3" eb="4">
      <t>カイ</t>
    </rPh>
    <rPh sb="4" eb="6">
      <t>コクミン</t>
    </rPh>
    <rPh sb="10" eb="12">
      <t>タイカイ</t>
    </rPh>
    <rPh sb="13" eb="17">
      <t>カナガワケン</t>
    </rPh>
    <rPh sb="17" eb="19">
      <t>ダイヒョウ</t>
    </rPh>
    <rPh sb="19" eb="21">
      <t>センシュ</t>
    </rPh>
    <rPh sb="21" eb="24">
      <t>センコウカイ</t>
    </rPh>
    <phoneticPr fontId="2"/>
  </si>
  <si>
    <t>横浜国際プール　ダイビングプール</t>
    <rPh sb="0" eb="4">
      <t>ヨコハマコクサイ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</si>
</sst>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#&quot;名&quot;"/>
    <numFmt numFmtId="177" formatCode="&quot;¥&quot;#,##0_);[Red]\(&quot;¥&quot;#,##0\)"/>
    <numFmt numFmtId="178" formatCode="0_ "/>
    <numFmt numFmtId="179" formatCode="yyyy/m/d\(aaa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39"/>
      </bottom>
      <diagonal/>
    </border>
    <border>
      <left style="thin">
        <color indexed="64"/>
      </left>
      <right/>
      <top style="thin">
        <color indexed="64"/>
      </top>
      <bottom style="medium">
        <color indexed="39"/>
      </bottom>
      <diagonal/>
    </border>
    <border>
      <left style="medium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9"/>
      </right>
      <top style="thin">
        <color indexed="64"/>
      </top>
      <bottom style="thin">
        <color indexed="64"/>
      </bottom>
      <diagonal/>
    </border>
    <border diagonalUp="1">
      <left style="medium">
        <color indexed="39"/>
      </left>
      <right style="thin">
        <color indexed="64"/>
      </right>
      <top style="medium">
        <color indexed="39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39"/>
      </top>
      <bottom style="thin">
        <color indexed="64"/>
      </bottom>
      <diagonal/>
    </border>
    <border>
      <left style="thin">
        <color indexed="64"/>
      </left>
      <right style="medium">
        <color indexed="39"/>
      </right>
      <top style="medium">
        <color indexed="39"/>
      </top>
      <bottom style="thin">
        <color indexed="64"/>
      </bottom>
      <diagonal/>
    </border>
    <border diagonalUp="1">
      <left style="medium">
        <color indexed="39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39"/>
      </left>
      <right style="thin">
        <color indexed="64"/>
      </right>
      <top style="thin">
        <color indexed="64"/>
      </top>
      <bottom style="medium">
        <color indexed="39"/>
      </bottom>
      <diagonal style="thin">
        <color indexed="64"/>
      </diagonal>
    </border>
    <border>
      <left style="thin">
        <color indexed="64"/>
      </left>
      <right style="medium">
        <color indexed="39"/>
      </right>
      <top style="thin">
        <color indexed="64"/>
      </top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 style="medium">
        <color indexed="39"/>
      </right>
      <top style="medium">
        <color indexed="39"/>
      </top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39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39"/>
      </left>
      <right/>
      <top style="medium">
        <color indexed="39"/>
      </top>
      <bottom style="thin">
        <color indexed="64"/>
      </bottom>
      <diagonal/>
    </border>
    <border>
      <left/>
      <right style="medium">
        <color indexed="39"/>
      </right>
      <top style="medium">
        <color indexed="3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01">
    <xf numFmtId="0" fontId="0" fillId="0" borderId="0" xfId="0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 wrapText="1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 wrapText="1"/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9" fillId="0" borderId="3" xfId="0" applyFont="1" applyBorder="1" applyAlignment="1" applyProtection="1">
      <alignment shrinkToFit="1"/>
      <protection locked="0"/>
    </xf>
    <xf numFmtId="49" fontId="9" fillId="0" borderId="5" xfId="0" applyNumberFormat="1" applyFont="1" applyBorder="1" applyProtection="1">
      <protection hidden="1"/>
    </xf>
    <xf numFmtId="0" fontId="9" fillId="0" borderId="6" xfId="0" applyFont="1" applyBorder="1" applyAlignment="1" applyProtection="1">
      <alignment shrinkToFit="1"/>
      <protection locked="0"/>
    </xf>
    <xf numFmtId="49" fontId="9" fillId="0" borderId="7" xfId="0" applyNumberFormat="1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Alignment="1" applyProtection="1">
      <alignment shrinkToFit="1"/>
      <protection locked="0"/>
    </xf>
    <xf numFmtId="49" fontId="9" fillId="0" borderId="9" xfId="0" applyNumberFormat="1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9" fillId="0" borderId="10" xfId="0" applyFont="1" applyBorder="1" applyAlignment="1" applyProtection="1">
      <alignment shrinkToFit="1"/>
      <protection locked="0"/>
    </xf>
    <xf numFmtId="0" fontId="9" fillId="0" borderId="11" xfId="0" applyFont="1" applyBorder="1" applyProtection="1">
      <protection hidden="1"/>
    </xf>
    <xf numFmtId="0" fontId="9" fillId="0" borderId="12" xfId="0" applyFont="1" applyBorder="1" applyProtection="1">
      <protection hidden="1"/>
    </xf>
    <xf numFmtId="0" fontId="9" fillId="0" borderId="13" xfId="0" applyFont="1" applyBorder="1" applyAlignment="1" applyProtection="1">
      <alignment shrinkToFit="1"/>
      <protection locked="0"/>
    </xf>
    <xf numFmtId="0" fontId="9" fillId="2" borderId="14" xfId="0" applyFont="1" applyFill="1" applyBorder="1" applyAlignment="1" applyProtection="1">
      <alignment horizontal="center"/>
      <protection hidden="1"/>
    </xf>
    <xf numFmtId="0" fontId="9" fillId="0" borderId="15" xfId="0" applyFont="1" applyBorder="1" applyProtection="1">
      <protection hidden="1"/>
    </xf>
    <xf numFmtId="0" fontId="9" fillId="2" borderId="14" xfId="0" applyFont="1" applyFill="1" applyBorder="1" applyProtection="1">
      <protection hidden="1"/>
    </xf>
    <xf numFmtId="0" fontId="9" fillId="2" borderId="10" xfId="0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0" fontId="9" fillId="2" borderId="16" xfId="0" applyFont="1" applyFill="1" applyBorder="1" applyProtection="1">
      <protection hidden="1"/>
    </xf>
    <xf numFmtId="0" fontId="9" fillId="2" borderId="17" xfId="0" applyFont="1" applyFill="1" applyBorder="1" applyProtection="1">
      <protection hidden="1"/>
    </xf>
    <xf numFmtId="0" fontId="9" fillId="0" borderId="0" xfId="0" applyFont="1"/>
    <xf numFmtId="49" fontId="9" fillId="0" borderId="18" xfId="0" applyNumberFormat="1" applyFont="1" applyBorder="1" applyProtection="1">
      <protection hidden="1"/>
    </xf>
    <xf numFmtId="0" fontId="9" fillId="0" borderId="18" xfId="0" applyFont="1" applyBorder="1" applyProtection="1">
      <protection hidden="1"/>
    </xf>
    <xf numFmtId="0" fontId="9" fillId="2" borderId="15" xfId="0" applyFont="1" applyFill="1" applyBorder="1" applyAlignment="1" applyProtection="1">
      <alignment horizontal="center"/>
      <protection hidden="1"/>
    </xf>
    <xf numFmtId="0" fontId="9" fillId="2" borderId="15" xfId="0" applyFont="1" applyFill="1" applyBorder="1" applyProtection="1">
      <protection hidden="1"/>
    </xf>
    <xf numFmtId="0" fontId="9" fillId="2" borderId="19" xfId="0" applyFont="1" applyFill="1" applyBorder="1" applyProtection="1">
      <protection hidden="1"/>
    </xf>
    <xf numFmtId="0" fontId="9" fillId="0" borderId="20" xfId="0" applyFont="1" applyBorder="1" applyProtection="1">
      <protection hidden="1"/>
    </xf>
    <xf numFmtId="49" fontId="9" fillId="0" borderId="21" xfId="0" applyNumberFormat="1" applyFont="1" applyBorder="1" applyProtection="1">
      <protection hidden="1"/>
    </xf>
    <xf numFmtId="0" fontId="9" fillId="0" borderId="21" xfId="0" applyFont="1" applyBorder="1" applyProtection="1">
      <protection hidden="1"/>
    </xf>
    <xf numFmtId="0" fontId="9" fillId="0" borderId="22" xfId="0" applyFont="1" applyBorder="1" applyAlignment="1" applyProtection="1">
      <alignment shrinkToFit="1"/>
      <protection locked="0"/>
    </xf>
    <xf numFmtId="0" fontId="9" fillId="0" borderId="20" xfId="0" applyFont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shrinkToFit="1"/>
      <protection hidden="1"/>
    </xf>
    <xf numFmtId="0" fontId="9" fillId="0" borderId="2" xfId="0" applyFont="1" applyBorder="1" applyAlignment="1" applyProtection="1">
      <alignment shrinkToFit="1"/>
      <protection hidden="1"/>
    </xf>
    <xf numFmtId="38" fontId="9" fillId="0" borderId="2" xfId="0" applyNumberFormat="1" applyFont="1" applyBorder="1" applyProtection="1">
      <protection hidden="1"/>
    </xf>
    <xf numFmtId="38" fontId="9" fillId="0" borderId="2" xfId="0" applyNumberFormat="1" applyFont="1" applyBorder="1" applyAlignment="1" applyProtection="1">
      <alignment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9" fillId="2" borderId="2" xfId="0" applyFont="1" applyFill="1" applyBorder="1" applyProtection="1">
      <protection hidden="1"/>
    </xf>
    <xf numFmtId="56" fontId="9" fillId="0" borderId="2" xfId="0" applyNumberFormat="1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9" fillId="2" borderId="3" xfId="0" applyFont="1" applyFill="1" applyBorder="1" applyProtection="1">
      <protection hidden="1"/>
    </xf>
    <xf numFmtId="0" fontId="9" fillId="0" borderId="23" xfId="0" applyFont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58" fontId="11" fillId="0" borderId="0" xfId="0" applyNumberFormat="1" applyFont="1" applyAlignment="1" applyProtection="1">
      <alignment horizontal="left"/>
      <protection hidden="1"/>
    </xf>
    <xf numFmtId="177" fontId="11" fillId="0" borderId="24" xfId="0" applyNumberFormat="1" applyFont="1" applyBorder="1" applyProtection="1">
      <protection locked="0"/>
    </xf>
    <xf numFmtId="177" fontId="11" fillId="0" borderId="91" xfId="0" applyNumberFormat="1" applyFont="1" applyBorder="1" applyProtection="1">
      <protection locked="0"/>
    </xf>
    <xf numFmtId="177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hidden="1"/>
    </xf>
    <xf numFmtId="0" fontId="11" fillId="0" borderId="25" xfId="0" applyFont="1" applyBorder="1" applyAlignment="1" applyProtection="1">
      <alignment horizontal="right" vertical="center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hidden="1"/>
    </xf>
    <xf numFmtId="0" fontId="11" fillId="2" borderId="2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Protection="1">
      <protection hidden="1"/>
    </xf>
    <xf numFmtId="0" fontId="11" fillId="4" borderId="2" xfId="0" applyFont="1" applyFill="1" applyBorder="1" applyAlignment="1" applyProtection="1">
      <alignment shrinkToFit="1"/>
      <protection locked="0"/>
    </xf>
    <xf numFmtId="176" fontId="11" fillId="0" borderId="26" xfId="0" applyNumberFormat="1" applyFont="1" applyBorder="1" applyProtection="1">
      <protection hidden="1"/>
    </xf>
    <xf numFmtId="176" fontId="11" fillId="0" borderId="4" xfId="0" applyNumberFormat="1" applyFont="1" applyBorder="1" applyProtection="1">
      <protection hidden="1"/>
    </xf>
    <xf numFmtId="176" fontId="11" fillId="0" borderId="2" xfId="0" applyNumberFormat="1" applyFont="1" applyBorder="1" applyProtection="1">
      <protection hidden="1"/>
    </xf>
    <xf numFmtId="176" fontId="11" fillId="0" borderId="27" xfId="0" applyNumberFormat="1" applyFont="1" applyBorder="1" applyProtection="1">
      <protection hidden="1"/>
    </xf>
    <xf numFmtId="38" fontId="11" fillId="0" borderId="28" xfId="0" applyNumberFormat="1" applyFont="1" applyBorder="1" applyProtection="1">
      <protection hidden="1"/>
    </xf>
    <xf numFmtId="0" fontId="11" fillId="2" borderId="29" xfId="0" applyFont="1" applyFill="1" applyBorder="1" applyProtection="1">
      <protection hidden="1"/>
    </xf>
    <xf numFmtId="0" fontId="11" fillId="4" borderId="14" xfId="0" applyFont="1" applyFill="1" applyBorder="1" applyAlignment="1" applyProtection="1">
      <alignment shrinkToFit="1"/>
      <protection locked="0"/>
    </xf>
    <xf numFmtId="0" fontId="11" fillId="2" borderId="30" xfId="0" applyFont="1" applyFill="1" applyBorder="1" applyProtection="1">
      <protection hidden="1"/>
    </xf>
    <xf numFmtId="0" fontId="11" fillId="2" borderId="31" xfId="0" applyFont="1" applyFill="1" applyBorder="1" applyProtection="1">
      <protection hidden="1"/>
    </xf>
    <xf numFmtId="0" fontId="11" fillId="4" borderId="23" xfId="0" applyFont="1" applyFill="1" applyBorder="1" applyAlignment="1" applyProtection="1">
      <alignment shrinkToFit="1"/>
      <protection locked="0"/>
    </xf>
    <xf numFmtId="176" fontId="11" fillId="0" borderId="32" xfId="0" applyNumberFormat="1" applyFont="1" applyBorder="1" applyProtection="1">
      <protection hidden="1"/>
    </xf>
    <xf numFmtId="176" fontId="11" fillId="0" borderId="33" xfId="0" applyNumberFormat="1" applyFont="1" applyBorder="1" applyProtection="1">
      <protection hidden="1"/>
    </xf>
    <xf numFmtId="176" fontId="11" fillId="0" borderId="34" xfId="0" applyNumberFormat="1" applyFont="1" applyBorder="1" applyProtection="1">
      <protection hidden="1"/>
    </xf>
    <xf numFmtId="176" fontId="11" fillId="0" borderId="23" xfId="0" applyNumberFormat="1" applyFont="1" applyBorder="1" applyProtection="1">
      <protection hidden="1"/>
    </xf>
    <xf numFmtId="38" fontId="11" fillId="0" borderId="33" xfId="0" applyNumberFormat="1" applyFont="1" applyBorder="1" applyProtection="1">
      <protection hidden="1"/>
    </xf>
    <xf numFmtId="0" fontId="11" fillId="2" borderId="35" xfId="0" applyFont="1" applyFill="1" applyBorder="1" applyProtection="1">
      <protection hidden="1"/>
    </xf>
    <xf numFmtId="0" fontId="11" fillId="4" borderId="12" xfId="0" applyFont="1" applyFill="1" applyBorder="1" applyAlignment="1" applyProtection="1">
      <alignment shrinkToFit="1"/>
      <protection locked="0"/>
    </xf>
    <xf numFmtId="176" fontId="11" fillId="0" borderId="36" xfId="0" applyNumberFormat="1" applyFont="1" applyBorder="1" applyProtection="1">
      <protection hidden="1"/>
    </xf>
    <xf numFmtId="176" fontId="11" fillId="0" borderId="37" xfId="0" applyNumberFormat="1" applyFont="1" applyBorder="1" applyProtection="1">
      <protection hidden="1"/>
    </xf>
    <xf numFmtId="176" fontId="11" fillId="0" borderId="38" xfId="0" applyNumberFormat="1" applyFont="1" applyBorder="1" applyProtection="1">
      <protection hidden="1"/>
    </xf>
    <xf numFmtId="176" fontId="11" fillId="0" borderId="12" xfId="0" applyNumberFormat="1" applyFont="1" applyBorder="1" applyProtection="1">
      <protection hidden="1"/>
    </xf>
    <xf numFmtId="38" fontId="11" fillId="0" borderId="37" xfId="0" applyNumberFormat="1" applyFont="1" applyBorder="1" applyProtection="1">
      <protection hidden="1"/>
    </xf>
    <xf numFmtId="176" fontId="11" fillId="0" borderId="39" xfId="0" applyNumberFormat="1" applyFont="1" applyBorder="1" applyProtection="1">
      <protection hidden="1"/>
    </xf>
    <xf numFmtId="176" fontId="11" fillId="0" borderId="40" xfId="0" applyNumberFormat="1" applyFont="1" applyBorder="1" applyProtection="1">
      <protection hidden="1"/>
    </xf>
    <xf numFmtId="176" fontId="11" fillId="0" borderId="15" xfId="0" applyNumberFormat="1" applyFont="1" applyBorder="1" applyProtection="1">
      <protection hidden="1"/>
    </xf>
    <xf numFmtId="38" fontId="11" fillId="0" borderId="41" xfId="0" applyNumberFormat="1" applyFont="1" applyBorder="1" applyProtection="1">
      <protection hidden="1"/>
    </xf>
    <xf numFmtId="0" fontId="12" fillId="0" borderId="0" xfId="0" applyFont="1" applyProtection="1">
      <protection hidden="1"/>
    </xf>
    <xf numFmtId="176" fontId="11" fillId="0" borderId="0" xfId="0" applyNumberFormat="1" applyFont="1" applyProtection="1">
      <protection hidden="1"/>
    </xf>
    <xf numFmtId="38" fontId="11" fillId="0" borderId="0" xfId="0" applyNumberFormat="1" applyFont="1" applyProtection="1">
      <protection hidden="1"/>
    </xf>
    <xf numFmtId="6" fontId="11" fillId="0" borderId="23" xfId="3" applyFont="1" applyFill="1" applyBorder="1" applyAlignment="1" applyProtection="1">
      <alignment horizontal="right"/>
      <protection locked="0"/>
    </xf>
    <xf numFmtId="6" fontId="11" fillId="0" borderId="42" xfId="3" applyFont="1" applyFill="1" applyBorder="1" applyAlignment="1" applyProtection="1">
      <protection locked="0"/>
    </xf>
    <xf numFmtId="6" fontId="11" fillId="0" borderId="14" xfId="3" applyFont="1" applyFill="1" applyBorder="1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 shrinkToFit="1"/>
      <protection hidden="1"/>
    </xf>
    <xf numFmtId="38" fontId="11" fillId="0" borderId="2" xfId="2" applyFont="1" applyFill="1" applyBorder="1" applyAlignment="1" applyProtection="1">
      <alignment horizontal="center" shrinkToFit="1"/>
      <protection hidden="1"/>
    </xf>
    <xf numFmtId="0" fontId="11" fillId="2" borderId="43" xfId="0" applyFont="1" applyFill="1" applyBorder="1" applyAlignment="1" applyProtection="1">
      <alignment horizontal="center" shrinkToFit="1"/>
      <protection hidden="1"/>
    </xf>
    <xf numFmtId="0" fontId="11" fillId="3" borderId="44" xfId="0" applyFont="1" applyFill="1" applyBorder="1" applyAlignment="1" applyProtection="1">
      <alignment horizontal="center" shrinkToFit="1"/>
      <protection hidden="1"/>
    </xf>
    <xf numFmtId="0" fontId="11" fillId="2" borderId="45" xfId="0" applyFont="1" applyFill="1" applyBorder="1" applyAlignment="1" applyProtection="1">
      <alignment horizontal="center" shrinkToFit="1"/>
      <protection hidden="1"/>
    </xf>
    <xf numFmtId="0" fontId="11" fillId="0" borderId="46" xfId="0" applyFont="1" applyBorder="1" applyProtection="1">
      <protection hidden="1"/>
    </xf>
    <xf numFmtId="178" fontId="11" fillId="0" borderId="47" xfId="0" applyNumberFormat="1" applyFont="1" applyBorder="1" applyProtection="1">
      <protection locked="0"/>
    </xf>
    <xf numFmtId="38" fontId="11" fillId="0" borderId="45" xfId="2" applyFont="1" applyFill="1" applyBorder="1" applyAlignment="1" applyProtection="1">
      <alignment shrinkToFit="1"/>
      <protection hidden="1"/>
    </xf>
    <xf numFmtId="38" fontId="11" fillId="0" borderId="2" xfId="2" applyFont="1" applyBorder="1" applyProtection="1">
      <protection hidden="1"/>
    </xf>
    <xf numFmtId="178" fontId="11" fillId="0" borderId="50" xfId="0" applyNumberFormat="1" applyFont="1" applyBorder="1" applyProtection="1">
      <protection locked="0"/>
    </xf>
    <xf numFmtId="178" fontId="11" fillId="0" borderId="51" xfId="0" applyNumberFormat="1" applyFont="1" applyBorder="1" applyProtection="1">
      <protection locked="0"/>
    </xf>
    <xf numFmtId="177" fontId="11" fillId="5" borderId="53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Border="1" applyProtection="1">
      <protection locked="0" hidden="1"/>
    </xf>
    <xf numFmtId="0" fontId="11" fillId="0" borderId="48" xfId="0" applyFont="1" applyBorder="1" applyAlignment="1" applyProtection="1">
      <alignment shrinkToFit="1"/>
      <protection locked="0" hidden="1"/>
    </xf>
    <xf numFmtId="0" fontId="11" fillId="0" borderId="49" xfId="2" applyNumberFormat="1" applyFont="1" applyFill="1" applyBorder="1" applyAlignment="1" applyProtection="1">
      <protection locked="0" hidden="1"/>
    </xf>
    <xf numFmtId="0" fontId="11" fillId="0" borderId="2" xfId="0" applyFont="1" applyBorder="1" applyProtection="1">
      <protection locked="0" hidden="1"/>
    </xf>
    <xf numFmtId="0" fontId="11" fillId="0" borderId="2" xfId="0" applyFont="1" applyBorder="1" applyAlignment="1" applyProtection="1">
      <alignment shrinkToFit="1"/>
      <protection locked="0" hidden="1"/>
    </xf>
    <xf numFmtId="0" fontId="11" fillId="0" borderId="14" xfId="0" applyFont="1" applyBorder="1" applyProtection="1">
      <protection locked="0" hidden="1"/>
    </xf>
    <xf numFmtId="0" fontId="11" fillId="0" borderId="46" xfId="2" applyNumberFormat="1" applyFont="1" applyFill="1" applyBorder="1" applyAlignment="1" applyProtection="1">
      <protection locked="0" hidden="1"/>
    </xf>
    <xf numFmtId="0" fontId="11" fillId="0" borderId="0" xfId="0" applyFont="1" applyProtection="1">
      <protection locked="0" hidden="1"/>
    </xf>
    <xf numFmtId="0" fontId="11" fillId="0" borderId="43" xfId="0" applyFont="1" applyBorder="1" applyProtection="1">
      <protection locked="0" hidden="1"/>
    </xf>
    <xf numFmtId="0" fontId="11" fillId="0" borderId="43" xfId="0" applyFont="1" applyBorder="1" applyAlignment="1" applyProtection="1">
      <alignment shrinkToFit="1"/>
      <protection locked="0" hidden="1"/>
    </xf>
    <xf numFmtId="0" fontId="11" fillId="0" borderId="52" xfId="0" applyFont="1" applyBorder="1" applyProtection="1">
      <protection locked="0" hidden="1"/>
    </xf>
    <xf numFmtId="0" fontId="11" fillId="2" borderId="2" xfId="0" applyFont="1" applyFill="1" applyBorder="1" applyAlignment="1" applyProtection="1">
      <alignment vertical="center" shrinkToFit="1"/>
      <protection hidden="1"/>
    </xf>
    <xf numFmtId="0" fontId="11" fillId="2" borderId="30" xfId="0" applyFont="1" applyFill="1" applyBorder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54" xfId="0" applyFont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left"/>
      <protection locked="0"/>
    </xf>
    <xf numFmtId="0" fontId="11" fillId="0" borderId="56" xfId="0" applyFont="1" applyBorder="1" applyAlignment="1" applyProtection="1">
      <alignment horizontal="left"/>
      <protection locked="0"/>
    </xf>
    <xf numFmtId="179" fontId="11" fillId="0" borderId="54" xfId="0" applyNumberFormat="1" applyFont="1" applyBorder="1" applyAlignment="1" applyProtection="1">
      <alignment horizontal="left"/>
      <protection locked="0"/>
    </xf>
    <xf numFmtId="179" fontId="11" fillId="0" borderId="55" xfId="0" applyNumberFormat="1" applyFont="1" applyBorder="1" applyAlignment="1" applyProtection="1">
      <alignment horizontal="left"/>
      <protection locked="0"/>
    </xf>
    <xf numFmtId="179" fontId="11" fillId="0" borderId="56" xfId="0" applyNumberFormat="1" applyFont="1" applyBorder="1" applyAlignment="1" applyProtection="1">
      <alignment horizontal="left"/>
      <protection locked="0"/>
    </xf>
    <xf numFmtId="0" fontId="11" fillId="5" borderId="31" xfId="0" applyFont="1" applyFill="1" applyBorder="1" applyAlignment="1" applyProtection="1">
      <alignment vertical="center" shrinkToFit="1"/>
      <protection hidden="1"/>
    </xf>
    <xf numFmtId="0" fontId="11" fillId="5" borderId="34" xfId="0" applyFont="1" applyFill="1" applyBorder="1" applyAlignment="1" applyProtection="1">
      <alignment vertical="center" shrinkToFit="1"/>
      <protection hidden="1"/>
    </xf>
    <xf numFmtId="0" fontId="11" fillId="5" borderId="29" xfId="0" applyFont="1" applyFill="1" applyBorder="1" applyAlignment="1" applyProtection="1">
      <alignment vertical="center" shrinkToFit="1"/>
      <protection hidden="1"/>
    </xf>
    <xf numFmtId="0" fontId="11" fillId="5" borderId="57" xfId="0" applyFont="1" applyFill="1" applyBorder="1" applyAlignment="1" applyProtection="1">
      <alignment vertical="center" shrinkToFit="1"/>
      <protection hidden="1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11" fillId="4" borderId="30" xfId="0" applyFont="1" applyFill="1" applyBorder="1" applyProtection="1">
      <protection hidden="1"/>
    </xf>
    <xf numFmtId="0" fontId="11" fillId="4" borderId="58" xfId="0" applyFont="1" applyFill="1" applyBorder="1" applyProtection="1">
      <protection hidden="1"/>
    </xf>
    <xf numFmtId="0" fontId="11" fillId="2" borderId="59" xfId="0" applyFont="1" applyFill="1" applyBorder="1" applyProtection="1">
      <protection hidden="1"/>
    </xf>
    <xf numFmtId="0" fontId="11" fillId="2" borderId="40" xfId="0" applyFont="1" applyFill="1" applyBorder="1" applyProtection="1">
      <protection hidden="1"/>
    </xf>
    <xf numFmtId="176" fontId="11" fillId="0" borderId="60" xfId="0" applyNumberFormat="1" applyFont="1" applyBorder="1" applyProtection="1">
      <protection hidden="1"/>
    </xf>
    <xf numFmtId="176" fontId="11" fillId="0" borderId="61" xfId="0" applyNumberFormat="1" applyFont="1" applyBorder="1" applyProtection="1">
      <protection hidden="1"/>
    </xf>
    <xf numFmtId="0" fontId="11" fillId="0" borderId="54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2" borderId="62" xfId="0" applyFont="1" applyFill="1" applyBorder="1" applyAlignment="1" applyProtection="1">
      <alignment vertical="center" shrinkToFit="1"/>
      <protection hidden="1"/>
    </xf>
    <xf numFmtId="0" fontId="11" fillId="2" borderId="63" xfId="0" applyFont="1" applyFill="1" applyBorder="1" applyAlignment="1" applyProtection="1">
      <alignment vertical="center" shrinkToFit="1"/>
      <protection hidden="1"/>
    </xf>
    <xf numFmtId="0" fontId="11" fillId="4" borderId="4" xfId="0" applyFont="1" applyFill="1" applyBorder="1" applyProtection="1">
      <protection hidden="1"/>
    </xf>
    <xf numFmtId="176" fontId="11" fillId="0" borderId="64" xfId="0" applyNumberFormat="1" applyFont="1" applyBorder="1" applyProtection="1">
      <protection hidden="1"/>
    </xf>
    <xf numFmtId="176" fontId="11" fillId="0" borderId="65" xfId="0" applyNumberFormat="1" applyFont="1" applyBorder="1" applyProtection="1">
      <protection hidden="1"/>
    </xf>
    <xf numFmtId="176" fontId="11" fillId="0" borderId="66" xfId="0" applyNumberFormat="1" applyFont="1" applyBorder="1" applyProtection="1">
      <protection hidden="1"/>
    </xf>
    <xf numFmtId="176" fontId="11" fillId="0" borderId="26" xfId="0" applyNumberFormat="1" applyFont="1" applyBorder="1" applyProtection="1">
      <protection hidden="1"/>
    </xf>
    <xf numFmtId="0" fontId="11" fillId="2" borderId="66" xfId="0" applyFont="1" applyFill="1" applyBorder="1" applyAlignment="1" applyProtection="1">
      <alignment horizontal="center" vertical="center" wrapText="1" shrinkToFit="1"/>
      <protection hidden="1"/>
    </xf>
    <xf numFmtId="0" fontId="11" fillId="2" borderId="26" xfId="0" applyFont="1" applyFill="1" applyBorder="1" applyAlignment="1" applyProtection="1">
      <alignment horizontal="center" vertical="center" wrapText="1" shrinkToFit="1"/>
      <protection hidden="1"/>
    </xf>
    <xf numFmtId="176" fontId="11" fillId="0" borderId="67" xfId="0" applyNumberFormat="1" applyFont="1" applyBorder="1" applyProtection="1">
      <protection hidden="1"/>
    </xf>
    <xf numFmtId="176" fontId="11" fillId="0" borderId="68" xfId="0" applyNumberFormat="1" applyFont="1" applyBorder="1" applyProtection="1">
      <protection hidden="1"/>
    </xf>
    <xf numFmtId="0" fontId="11" fillId="2" borderId="69" xfId="0" applyFont="1" applyFill="1" applyBorder="1" applyAlignment="1" applyProtection="1">
      <alignment vertical="center" shrinkToFit="1"/>
      <protection hidden="1"/>
    </xf>
    <xf numFmtId="0" fontId="11" fillId="2" borderId="70" xfId="0" applyFont="1" applyFill="1" applyBorder="1" applyAlignment="1" applyProtection="1">
      <alignment vertical="center" shrinkToFit="1"/>
      <protection hidden="1"/>
    </xf>
    <xf numFmtId="0" fontId="6" fillId="0" borderId="54" xfId="1" applyBorder="1" applyAlignment="1" applyProtection="1">
      <alignment vertical="center"/>
      <protection locked="0"/>
    </xf>
    <xf numFmtId="0" fontId="11" fillId="2" borderId="54" xfId="0" applyFont="1" applyFill="1" applyBorder="1" applyAlignment="1" applyProtection="1">
      <alignment vertical="center" shrinkToFit="1"/>
      <protection hidden="1"/>
    </xf>
    <xf numFmtId="0" fontId="11" fillId="2" borderId="56" xfId="0" applyFont="1" applyFill="1" applyBorder="1" applyAlignment="1" applyProtection="1">
      <alignment vertical="center" shrinkToFit="1"/>
      <protection hidden="1"/>
    </xf>
    <xf numFmtId="0" fontId="11" fillId="2" borderId="58" xfId="0" applyFont="1" applyFill="1" applyBorder="1" applyAlignment="1" applyProtection="1">
      <alignment vertical="center" shrinkToFit="1"/>
      <protection hidden="1"/>
    </xf>
    <xf numFmtId="0" fontId="9" fillId="2" borderId="71" xfId="0" applyFont="1" applyFill="1" applyBorder="1" applyAlignment="1" applyProtection="1">
      <alignment horizontal="center"/>
      <protection hidden="1"/>
    </xf>
    <xf numFmtId="0" fontId="9" fillId="2" borderId="72" xfId="0" applyFont="1" applyFill="1" applyBorder="1" applyAlignment="1" applyProtection="1">
      <alignment horizontal="center"/>
      <protection hidden="1"/>
    </xf>
    <xf numFmtId="0" fontId="9" fillId="2" borderId="73" xfId="0" applyFont="1" applyFill="1" applyBorder="1" applyAlignment="1" applyProtection="1">
      <alignment horizontal="center"/>
      <protection hidden="1"/>
    </xf>
    <xf numFmtId="0" fontId="9" fillId="0" borderId="74" xfId="0" applyFont="1" applyBorder="1" applyAlignment="1" applyProtection="1">
      <alignment horizontal="center" vertical="center"/>
      <protection hidden="1"/>
    </xf>
    <xf numFmtId="0" fontId="9" fillId="0" borderId="75" xfId="0" applyFont="1" applyBorder="1" applyAlignment="1" applyProtection="1">
      <alignment horizontal="center" vertical="center"/>
      <protection hidden="1"/>
    </xf>
    <xf numFmtId="0" fontId="9" fillId="0" borderId="76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77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2" borderId="78" xfId="0" applyFont="1" applyFill="1" applyBorder="1" applyAlignment="1" applyProtection="1">
      <alignment horizontal="center"/>
      <protection hidden="1"/>
    </xf>
    <xf numFmtId="0" fontId="9" fillId="2" borderId="79" xfId="0" applyFont="1" applyFill="1" applyBorder="1" applyAlignment="1" applyProtection="1">
      <alignment horizontal="center"/>
      <protection hidden="1"/>
    </xf>
    <xf numFmtId="0" fontId="9" fillId="2" borderId="80" xfId="0" applyFont="1" applyFill="1" applyBorder="1" applyAlignment="1" applyProtection="1">
      <alignment horizontal="center"/>
      <protection hidden="1"/>
    </xf>
    <xf numFmtId="0" fontId="9" fillId="2" borderId="40" xfId="0" applyFont="1" applyFill="1" applyBorder="1" applyAlignment="1" applyProtection="1">
      <alignment horizontal="center"/>
      <protection hidden="1"/>
    </xf>
    <xf numFmtId="0" fontId="9" fillId="0" borderId="81" xfId="0" applyFont="1" applyBorder="1" applyAlignment="1" applyProtection="1">
      <alignment horizontal="center" vertical="center"/>
      <protection hidden="1"/>
    </xf>
    <xf numFmtId="0" fontId="9" fillId="0" borderId="82" xfId="0" applyFont="1" applyBorder="1" applyAlignment="1" applyProtection="1">
      <alignment horizontal="center" vertical="center"/>
      <protection hidden="1"/>
    </xf>
    <xf numFmtId="0" fontId="9" fillId="0" borderId="83" xfId="0" applyFont="1" applyBorder="1" applyAlignment="1" applyProtection="1">
      <alignment horizontal="center" vertical="center"/>
      <protection hidden="1"/>
    </xf>
    <xf numFmtId="0" fontId="9" fillId="0" borderId="84" xfId="0" applyFont="1" applyBorder="1" applyAlignment="1" applyProtection="1">
      <alignment horizontal="center" vertical="center"/>
      <protection hidden="1"/>
    </xf>
    <xf numFmtId="0" fontId="9" fillId="0" borderId="85" xfId="0" applyFont="1" applyBorder="1" applyAlignment="1" applyProtection="1">
      <alignment horizontal="center"/>
      <protection hidden="1"/>
    </xf>
    <xf numFmtId="0" fontId="9" fillId="2" borderId="86" xfId="0" applyFont="1" applyFill="1" applyBorder="1" applyAlignment="1" applyProtection="1">
      <alignment horizontal="center"/>
      <protection hidden="1"/>
    </xf>
    <xf numFmtId="0" fontId="9" fillId="2" borderId="87" xfId="0" applyFont="1" applyFill="1" applyBorder="1" applyAlignment="1" applyProtection="1">
      <alignment horizontal="center"/>
      <protection hidden="1"/>
    </xf>
    <xf numFmtId="0" fontId="9" fillId="2" borderId="88" xfId="0" applyFont="1" applyFill="1" applyBorder="1" applyAlignment="1" applyProtection="1">
      <alignment horizontal="center"/>
      <protection hidden="1"/>
    </xf>
    <xf numFmtId="0" fontId="9" fillId="2" borderId="89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30" xfId="0" applyFont="1" applyFill="1" applyBorder="1" applyAlignment="1" applyProtection="1">
      <alignment horizontal="center"/>
      <protection hidden="1"/>
    </xf>
    <xf numFmtId="0" fontId="9" fillId="2" borderId="58" xfId="0" applyFont="1" applyFill="1" applyBorder="1" applyAlignment="1" applyProtection="1">
      <alignment horizontal="center"/>
      <protection hidden="1"/>
    </xf>
    <xf numFmtId="0" fontId="9" fillId="2" borderId="90" xfId="0" applyFont="1" applyFill="1" applyBorder="1" applyAlignment="1" applyProtection="1">
      <alignment horizontal="center"/>
      <protection hidden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07"/>
  <sheetViews>
    <sheetView showGridLines="0" tabSelected="1" workbookViewId="0">
      <selection activeCell="C2" sqref="C2:I2"/>
    </sheetView>
  </sheetViews>
  <sheetFormatPr defaultColWidth="9" defaultRowHeight="11" x14ac:dyDescent="0.2"/>
  <cols>
    <col min="1" max="1" width="4.6328125" style="57" customWidth="1"/>
    <col min="2" max="2" width="13.08984375" style="57" customWidth="1"/>
    <col min="3" max="4" width="10.6328125" style="57" customWidth="1"/>
    <col min="5" max="10" width="7.6328125" style="57" customWidth="1"/>
    <col min="11" max="11" width="10.6328125" style="57" customWidth="1"/>
    <col min="12" max="12" width="7.6328125" style="57" customWidth="1"/>
    <col min="13" max="14" width="10.6328125" style="57" customWidth="1"/>
    <col min="15" max="16384" width="9" style="57"/>
  </cols>
  <sheetData>
    <row r="1" spans="1:10" ht="17" thickBot="1" x14ac:dyDescent="0.3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56"/>
    </row>
    <row r="2" spans="1:10" ht="28.5" customHeight="1" thickBot="1" x14ac:dyDescent="0.25">
      <c r="A2" s="128" t="s">
        <v>46</v>
      </c>
      <c r="B2" s="129"/>
      <c r="C2" s="131" t="s">
        <v>279</v>
      </c>
      <c r="D2" s="132"/>
      <c r="E2" s="132"/>
      <c r="F2" s="132"/>
      <c r="G2" s="132"/>
      <c r="H2" s="132"/>
      <c r="I2" s="133"/>
    </row>
    <row r="3" spans="1:10" ht="13.5" customHeight="1" thickBot="1" x14ac:dyDescent="0.25">
      <c r="A3" s="128" t="s">
        <v>47</v>
      </c>
      <c r="B3" s="129"/>
      <c r="C3" s="134" t="s">
        <v>280</v>
      </c>
      <c r="D3" s="135"/>
      <c r="E3" s="135"/>
      <c r="F3" s="135"/>
      <c r="G3" s="135"/>
      <c r="H3" s="135"/>
      <c r="I3" s="136"/>
    </row>
    <row r="4" spans="1:10" ht="13.5" customHeight="1" thickBot="1" x14ac:dyDescent="0.25">
      <c r="A4" s="128" t="s">
        <v>48</v>
      </c>
      <c r="B4" s="129"/>
      <c r="C4" s="137">
        <v>45438</v>
      </c>
      <c r="D4" s="138"/>
      <c r="E4" s="138"/>
      <c r="F4" s="138"/>
      <c r="G4" s="138"/>
      <c r="H4" s="138"/>
      <c r="I4" s="139"/>
      <c r="J4" s="58"/>
    </row>
    <row r="5" spans="1:10" ht="13.5" customHeight="1" thickBot="1" x14ac:dyDescent="0.25">
      <c r="A5" s="140" t="s">
        <v>182</v>
      </c>
      <c r="B5" s="141"/>
      <c r="C5" s="116" t="s">
        <v>252</v>
      </c>
      <c r="D5" s="116" t="s">
        <v>277</v>
      </c>
      <c r="E5" s="116" t="s">
        <v>249</v>
      </c>
      <c r="F5" s="116" t="s">
        <v>251</v>
      </c>
      <c r="G5" s="116" t="s">
        <v>250</v>
      </c>
      <c r="H5" s="59"/>
      <c r="I5" s="59"/>
      <c r="J5" s="58"/>
    </row>
    <row r="6" spans="1:10" ht="13.5" customHeight="1" thickBot="1" x14ac:dyDescent="0.25">
      <c r="A6" s="142"/>
      <c r="B6" s="143"/>
      <c r="C6" s="60">
        <v>4000</v>
      </c>
      <c r="D6" s="60"/>
      <c r="E6" s="60"/>
      <c r="F6" s="60"/>
      <c r="G6" s="60"/>
      <c r="H6" s="61"/>
      <c r="I6" s="61"/>
      <c r="J6" s="58"/>
    </row>
    <row r="7" spans="1:10" ht="13.5" customHeight="1" thickBot="1" x14ac:dyDescent="0.25">
      <c r="A7" s="62"/>
      <c r="B7" s="62"/>
    </row>
    <row r="8" spans="1:10" ht="13.5" customHeight="1" thickBot="1" x14ac:dyDescent="0.25">
      <c r="A8" s="128" t="s">
        <v>49</v>
      </c>
      <c r="B8" s="129"/>
      <c r="C8" s="144"/>
      <c r="D8" s="144"/>
      <c r="E8" s="144"/>
      <c r="F8" s="144"/>
      <c r="G8" s="144"/>
      <c r="H8" s="144"/>
      <c r="I8" s="144"/>
    </row>
    <row r="9" spans="1:10" ht="13.5" customHeight="1" thickBot="1" x14ac:dyDescent="0.25">
      <c r="A9" s="128" t="s">
        <v>50</v>
      </c>
      <c r="B9" s="129"/>
      <c r="C9" s="144"/>
      <c r="D9" s="144"/>
      <c r="E9" s="144"/>
      <c r="F9" s="144"/>
      <c r="G9" s="144"/>
      <c r="H9" s="144"/>
      <c r="I9" s="144"/>
    </row>
    <row r="10" spans="1:10" ht="13.5" customHeight="1" thickBot="1" x14ac:dyDescent="0.25">
      <c r="A10" s="128" t="s">
        <v>51</v>
      </c>
      <c r="B10" s="129"/>
      <c r="C10" s="144"/>
      <c r="D10" s="144"/>
      <c r="E10" s="144"/>
      <c r="F10" s="144"/>
      <c r="G10" s="144"/>
      <c r="H10" s="144"/>
      <c r="I10" s="144"/>
    </row>
    <row r="11" spans="1:10" ht="13.5" customHeight="1" thickBot="1" x14ac:dyDescent="0.25">
      <c r="A11" s="128" t="s">
        <v>52</v>
      </c>
      <c r="B11" s="129"/>
      <c r="C11" s="63" t="s">
        <v>65</v>
      </c>
      <c r="D11" s="145"/>
      <c r="E11" s="132"/>
      <c r="F11" s="132"/>
      <c r="G11" s="132"/>
      <c r="H11" s="132"/>
      <c r="I11" s="133"/>
    </row>
    <row r="12" spans="1:10" ht="13.5" customHeight="1" thickBot="1" x14ac:dyDescent="0.25">
      <c r="A12" s="128"/>
      <c r="B12" s="129"/>
      <c r="C12" s="145"/>
      <c r="D12" s="132"/>
      <c r="E12" s="132"/>
      <c r="F12" s="132"/>
      <c r="G12" s="132"/>
      <c r="H12" s="132"/>
      <c r="I12" s="133"/>
    </row>
    <row r="13" spans="1:10" ht="13.5" customHeight="1" thickBot="1" x14ac:dyDescent="0.25">
      <c r="A13" s="128" t="s">
        <v>66</v>
      </c>
      <c r="B13" s="129"/>
      <c r="C13" s="145"/>
      <c r="D13" s="132"/>
      <c r="E13" s="133"/>
      <c r="F13" s="170" t="s">
        <v>67</v>
      </c>
      <c r="G13" s="171"/>
      <c r="H13" s="145"/>
      <c r="I13" s="133"/>
    </row>
    <row r="14" spans="1:10" ht="13.5" customHeight="1" thickBot="1" x14ac:dyDescent="0.25">
      <c r="A14" s="129" t="s">
        <v>68</v>
      </c>
      <c r="B14" s="172"/>
      <c r="C14" s="169"/>
      <c r="D14" s="154"/>
      <c r="E14" s="154"/>
      <c r="F14" s="154"/>
      <c r="G14" s="154"/>
      <c r="H14" s="154"/>
      <c r="I14" s="155"/>
    </row>
    <row r="15" spans="1:10" ht="13.5" customHeight="1" thickBot="1" x14ac:dyDescent="0.25">
      <c r="A15" s="128" t="s">
        <v>53</v>
      </c>
      <c r="B15" s="129"/>
      <c r="C15" s="153"/>
      <c r="D15" s="155"/>
      <c r="E15" s="167" t="s">
        <v>54</v>
      </c>
      <c r="F15" s="168"/>
      <c r="G15" s="153"/>
      <c r="H15" s="154"/>
      <c r="I15" s="155"/>
    </row>
    <row r="16" spans="1:10" ht="13.5" customHeight="1" thickBot="1" x14ac:dyDescent="0.25">
      <c r="A16" s="128" t="s">
        <v>55</v>
      </c>
      <c r="B16" s="129"/>
      <c r="C16" s="153"/>
      <c r="D16" s="155"/>
      <c r="E16" s="156" t="s">
        <v>56</v>
      </c>
      <c r="F16" s="157"/>
      <c r="G16" s="153"/>
      <c r="H16" s="154"/>
      <c r="I16" s="155"/>
    </row>
    <row r="17" spans="1:12" ht="13.5" customHeight="1" thickBot="1" x14ac:dyDescent="0.25">
      <c r="A17" s="128" t="s">
        <v>57</v>
      </c>
      <c r="B17" s="129"/>
      <c r="C17" s="153"/>
      <c r="D17" s="155"/>
      <c r="E17" s="156" t="s">
        <v>58</v>
      </c>
      <c r="F17" s="157"/>
      <c r="G17" s="153"/>
      <c r="H17" s="154"/>
      <c r="I17" s="155"/>
    </row>
    <row r="18" spans="1:12" ht="13.5" customHeight="1" thickBot="1" x14ac:dyDescent="0.25">
      <c r="A18" s="128" t="s">
        <v>59</v>
      </c>
      <c r="B18" s="129"/>
      <c r="C18" s="153"/>
      <c r="D18" s="155"/>
      <c r="E18" s="156" t="s">
        <v>60</v>
      </c>
      <c r="F18" s="157"/>
      <c r="G18" s="153"/>
      <c r="H18" s="154"/>
      <c r="I18" s="155"/>
    </row>
    <row r="19" spans="1:12" ht="13.5" customHeight="1" x14ac:dyDescent="0.2"/>
    <row r="20" spans="1:12" ht="22" x14ac:dyDescent="0.2">
      <c r="A20" s="64" t="s">
        <v>45</v>
      </c>
      <c r="B20" s="65" t="s">
        <v>6</v>
      </c>
      <c r="C20" s="66" t="s">
        <v>254</v>
      </c>
      <c r="D20" s="67" t="s">
        <v>278</v>
      </c>
      <c r="E20" s="65" t="s">
        <v>69</v>
      </c>
      <c r="F20" s="65" t="s">
        <v>255</v>
      </c>
      <c r="G20" s="68" t="s">
        <v>184</v>
      </c>
      <c r="H20" s="163" t="s">
        <v>44</v>
      </c>
      <c r="I20" s="164"/>
      <c r="J20" s="69" t="s">
        <v>1</v>
      </c>
    </row>
    <row r="21" spans="1:12" ht="13.5" customHeight="1" x14ac:dyDescent="0.2">
      <c r="A21" s="70">
        <v>1</v>
      </c>
      <c r="B21" s="71"/>
      <c r="C21" s="72">
        <f>DCOUNT(検索範囲,F36,$D$33:$D$34)</f>
        <v>0</v>
      </c>
      <c r="D21" s="73">
        <f>DCOUNT(検索範囲,G36,$D$33:$D$34)</f>
        <v>0</v>
      </c>
      <c r="E21" s="73">
        <f>DCOUNT(検索範囲,H36,$D$33:$D$34)</f>
        <v>0</v>
      </c>
      <c r="F21" s="74">
        <f>DCOUNT(検索範囲,I36,$D$33:$D$34)</f>
        <v>0</v>
      </c>
      <c r="G21" s="75">
        <f>DCOUNT(検索範囲,J36,$D$33:$D$34)</f>
        <v>0</v>
      </c>
      <c r="H21" s="161">
        <f>SUM(D21:G21)</f>
        <v>0</v>
      </c>
      <c r="I21" s="162"/>
      <c r="J21" s="76">
        <f>DSUM(検索範囲,N36,$D$33:$D$34)</f>
        <v>0</v>
      </c>
    </row>
    <row r="22" spans="1:12" ht="13.5" customHeight="1" x14ac:dyDescent="0.2">
      <c r="A22" s="77">
        <v>2</v>
      </c>
      <c r="B22" s="78"/>
      <c r="C22" s="72">
        <f>DCOUNT(検索範囲,F36,$E$33:$E$34)</f>
        <v>0</v>
      </c>
      <c r="D22" s="73">
        <f>DCOUNT(検索範囲,G36,$E$33:$E$34)</f>
        <v>0</v>
      </c>
      <c r="E22" s="73">
        <f>DCOUNT(検索範囲,H36,$E$33:$E$34)</f>
        <v>0</v>
      </c>
      <c r="F22" s="73">
        <f>DCOUNT(検索範囲,I36,$E$33:$E$34)</f>
        <v>0</v>
      </c>
      <c r="G22" s="75">
        <f>DCOUNT(検索範囲,J36,$E$33:$E$34)</f>
        <v>0</v>
      </c>
      <c r="H22" s="161">
        <f>SUM(D22:G22)</f>
        <v>0</v>
      </c>
      <c r="I22" s="162"/>
      <c r="J22" s="76">
        <f>DSUM(検索範囲,N36,$E$33:$E$34)</f>
        <v>0</v>
      </c>
    </row>
    <row r="23" spans="1:12" ht="13.5" customHeight="1" x14ac:dyDescent="0.2">
      <c r="A23" s="79">
        <v>3</v>
      </c>
      <c r="B23" s="71"/>
      <c r="C23" s="72">
        <f>DCOUNT(検索範囲,F36,$F$33:$F$34)</f>
        <v>0</v>
      </c>
      <c r="D23" s="73">
        <f>DCOUNT(検索範囲,G36,$F$33:$F$34)</f>
        <v>0</v>
      </c>
      <c r="E23" s="73">
        <f>DCOUNT(検索範囲,H36,$F$33:$F$34)</f>
        <v>0</v>
      </c>
      <c r="F23" s="74">
        <f>DCOUNT(検索範囲,I36,$F$33:$F$34)</f>
        <v>0</v>
      </c>
      <c r="G23" s="75">
        <f>DCOUNT(検索範囲,J36,$F$33:$F$34)</f>
        <v>0</v>
      </c>
      <c r="H23" s="161">
        <f>SUM(D23:G23)</f>
        <v>0</v>
      </c>
      <c r="I23" s="162"/>
      <c r="J23" s="76">
        <f>DSUM(検索範囲,N36,$F$33:$F$34)</f>
        <v>0</v>
      </c>
    </row>
    <row r="24" spans="1:12" ht="13.5" customHeight="1" x14ac:dyDescent="0.2">
      <c r="A24" s="80">
        <v>4</v>
      </c>
      <c r="B24" s="81" t="s">
        <v>253</v>
      </c>
      <c r="C24" s="82">
        <f>DCOUNT(検索範囲,F36,$G$33:$G$34)</f>
        <v>0</v>
      </c>
      <c r="D24" s="83">
        <f>DCOUNT(検索範囲,G36,$G$33:$G$34)</f>
        <v>0</v>
      </c>
      <c r="E24" s="84">
        <f>DCOUNT(検索範囲,H36,$G$33:$G$34)</f>
        <v>0</v>
      </c>
      <c r="F24" s="85">
        <f>DCOUNT(検索範囲,I36,$G$33:$G$34)</f>
        <v>0</v>
      </c>
      <c r="G24" s="82">
        <f>DCOUNT(検索範囲,J36,$G$33:$G$34)</f>
        <v>0</v>
      </c>
      <c r="H24" s="159">
        <f>SUM(D24:G24)</f>
        <v>0</v>
      </c>
      <c r="I24" s="160"/>
      <c r="J24" s="86">
        <f>DSUM(検索範囲,N36,$G$33:$G$34)</f>
        <v>0</v>
      </c>
    </row>
    <row r="25" spans="1:12" ht="13.5" customHeight="1" thickBot="1" x14ac:dyDescent="0.25">
      <c r="A25" s="87">
        <v>5</v>
      </c>
      <c r="B25" s="88"/>
      <c r="C25" s="89">
        <f>DCOUNT(検索範囲,F36,$H$33:$H$34)</f>
        <v>0</v>
      </c>
      <c r="D25" s="90">
        <f>DCOUNT(検索範囲,G36,$H$33:$H$34)</f>
        <v>0</v>
      </c>
      <c r="E25" s="91">
        <f>DCOUNT(検索範囲,H36,$H$33:$H$34)</f>
        <v>0</v>
      </c>
      <c r="F25" s="92">
        <f>DCOUNT(検索範囲,I36,$H$33:$H$34)</f>
        <v>0</v>
      </c>
      <c r="G25" s="89">
        <f>DCOUNT(検索範囲,J36,$H$33:$H$34)</f>
        <v>0</v>
      </c>
      <c r="H25" s="165">
        <f>SUM(D25:G25)</f>
        <v>0</v>
      </c>
      <c r="I25" s="166"/>
      <c r="J25" s="93">
        <f>DSUM(検索範囲,N36,$H$33:$H$34)</f>
        <v>0</v>
      </c>
    </row>
    <row r="26" spans="1:12" ht="13.5" customHeight="1" thickTop="1" x14ac:dyDescent="0.2">
      <c r="A26" s="149" t="s">
        <v>63</v>
      </c>
      <c r="B26" s="150"/>
      <c r="C26" s="94">
        <f>SUM(C21:C25)</f>
        <v>0</v>
      </c>
      <c r="D26" s="95">
        <f>SUM(D21:D25)</f>
        <v>0</v>
      </c>
      <c r="E26" s="96">
        <f>SUM(E21:E25)</f>
        <v>0</v>
      </c>
      <c r="F26" s="96">
        <f>SUM(F21:F25)</f>
        <v>0</v>
      </c>
      <c r="G26" s="94">
        <f>SUM(G21:G25)</f>
        <v>0</v>
      </c>
      <c r="H26" s="151">
        <f>SUM(H21:I25)</f>
        <v>0</v>
      </c>
      <c r="I26" s="152"/>
      <c r="J26" s="97">
        <f>SUM(J21:J25)</f>
        <v>0</v>
      </c>
    </row>
    <row r="27" spans="1:12" x14ac:dyDescent="0.2">
      <c r="B27" s="98"/>
      <c r="C27" s="99"/>
      <c r="D27" s="99"/>
      <c r="E27" s="99"/>
      <c r="F27" s="99"/>
      <c r="G27" s="99"/>
      <c r="H27" s="99"/>
      <c r="I27" s="100"/>
    </row>
    <row r="28" spans="1:12" ht="13.5" customHeight="1" thickBot="1" x14ac:dyDescent="0.25">
      <c r="G28" s="147" t="s">
        <v>62</v>
      </c>
      <c r="H28" s="158"/>
      <c r="I28" s="101" t="s">
        <v>181</v>
      </c>
    </row>
    <row r="29" spans="1:12" ht="13.5" customHeight="1" thickBot="1" x14ac:dyDescent="0.25">
      <c r="G29" s="147" t="s">
        <v>180</v>
      </c>
      <c r="H29" s="148"/>
      <c r="I29" s="102">
        <v>0</v>
      </c>
    </row>
    <row r="30" spans="1:12" ht="13.5" customHeight="1" x14ac:dyDescent="0.2">
      <c r="G30" s="147" t="s">
        <v>64</v>
      </c>
      <c r="H30" s="158"/>
      <c r="I30" s="103">
        <f>SUM(J26,I28,I29)</f>
        <v>0</v>
      </c>
    </row>
    <row r="32" spans="1:12" x14ac:dyDescent="0.2">
      <c r="A32" s="146" t="s">
        <v>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4" hidden="1" x14ac:dyDescent="0.2">
      <c r="A33" s="104"/>
      <c r="B33" s="104"/>
      <c r="C33" s="104"/>
      <c r="D33" s="105" t="s">
        <v>7</v>
      </c>
      <c r="E33" s="105" t="s">
        <v>7</v>
      </c>
      <c r="F33" s="105" t="s">
        <v>7</v>
      </c>
      <c r="G33" s="105" t="s">
        <v>7</v>
      </c>
      <c r="H33" s="105" t="s">
        <v>7</v>
      </c>
      <c r="I33" s="104"/>
      <c r="J33" s="104"/>
      <c r="K33" s="104"/>
    </row>
    <row r="34" spans="1:14" hidden="1" x14ac:dyDescent="0.2">
      <c r="A34" s="104"/>
      <c r="B34" s="104"/>
      <c r="C34" s="104"/>
      <c r="D34" s="106">
        <f>VLOOKUP(1,年齢区分,2,FALSE)</f>
        <v>0</v>
      </c>
      <c r="E34" s="106">
        <f>VLOOKUP(2,年齢区分,2,FALSE)</f>
        <v>0</v>
      </c>
      <c r="F34" s="106">
        <f>VLOOKUP(3,年齢区分,2,FALSE)</f>
        <v>0</v>
      </c>
      <c r="G34" s="106" t="str">
        <f>VLOOKUP(4,年齢区分,2,FALSE)</f>
        <v>国体選考会</v>
      </c>
      <c r="H34" s="106">
        <f>VLOOKUP(5,年齢区分,2,FALSE)</f>
        <v>0</v>
      </c>
      <c r="I34" s="104"/>
      <c r="J34" s="104"/>
      <c r="K34" s="104"/>
    </row>
    <row r="35" spans="1:14" hidden="1" x14ac:dyDescent="0.2"/>
    <row r="36" spans="1:14" ht="13.5" customHeight="1" thickBot="1" x14ac:dyDescent="0.25">
      <c r="A36" s="105"/>
      <c r="B36" s="107" t="s">
        <v>61</v>
      </c>
      <c r="C36" s="107" t="s">
        <v>3</v>
      </c>
      <c r="D36" s="107" t="s">
        <v>70</v>
      </c>
      <c r="E36" s="107" t="s">
        <v>4</v>
      </c>
      <c r="F36" s="107" t="str">
        <f>C20</f>
        <v>選考会</v>
      </c>
      <c r="G36" s="107" t="str">
        <f>D20</f>
        <v>SOLO</v>
      </c>
      <c r="H36" s="107" t="str">
        <f>E20</f>
        <v>DUET</v>
      </c>
      <c r="I36" s="107" t="str">
        <f>F20</f>
        <v>TEAM</v>
      </c>
      <c r="J36" s="107" t="str">
        <f>G20</f>
        <v>FC</v>
      </c>
      <c r="K36" s="107" t="s">
        <v>5</v>
      </c>
      <c r="L36" s="108" t="s">
        <v>45</v>
      </c>
      <c r="M36" s="109" t="s">
        <v>7</v>
      </c>
      <c r="N36" s="105" t="s">
        <v>1</v>
      </c>
    </row>
    <row r="37" spans="1:14" ht="13.5" customHeight="1" x14ac:dyDescent="0.2">
      <c r="A37" s="110">
        <v>1</v>
      </c>
      <c r="B37" s="111"/>
      <c r="C37" s="117"/>
      <c r="D37" s="118"/>
      <c r="E37" s="117"/>
      <c r="F37" s="117"/>
      <c r="G37" s="117"/>
      <c r="H37" s="117"/>
      <c r="I37" s="117"/>
      <c r="J37" s="117"/>
      <c r="K37" s="117"/>
      <c r="L37" s="119"/>
      <c r="M37" s="112" t="str">
        <f t="shared" ref="M37:M43" si="0">IF(L37&lt;&gt;"",VLOOKUP(L37,年齢区分,2,FALSE),"")</f>
        <v/>
      </c>
      <c r="N37" s="113">
        <f t="shared" ref="N37:N68" si="1">IF(COUNTA(G37:J37)&gt;0,COUNTA(G37)*EF_Solo+COUNTA(H37)*EF_Duet+COUNTA(I37)*EF_Team+COUNTA(J37)*EF_FC,IF(COUNTA(F37)=1,EF_Fig,0))</f>
        <v>0</v>
      </c>
    </row>
    <row r="38" spans="1:14" ht="13.5" customHeight="1" x14ac:dyDescent="0.2">
      <c r="A38" s="110">
        <v>2</v>
      </c>
      <c r="B38" s="114"/>
      <c r="C38" s="120"/>
      <c r="D38" s="121"/>
      <c r="E38" s="120"/>
      <c r="F38" s="120"/>
      <c r="G38" s="120"/>
      <c r="H38" s="120"/>
      <c r="I38" s="122"/>
      <c r="J38" s="122"/>
      <c r="K38" s="120"/>
      <c r="L38" s="123"/>
      <c r="M38" s="112" t="str">
        <f t="shared" si="0"/>
        <v/>
      </c>
      <c r="N38" s="113">
        <f t="shared" si="1"/>
        <v>0</v>
      </c>
    </row>
    <row r="39" spans="1:14" ht="13.5" customHeight="1" x14ac:dyDescent="0.2">
      <c r="A39" s="110">
        <v>3</v>
      </c>
      <c r="B39" s="114"/>
      <c r="C39" s="120"/>
      <c r="D39" s="121"/>
      <c r="E39" s="120"/>
      <c r="F39" s="120"/>
      <c r="G39" s="120"/>
      <c r="H39" s="120"/>
      <c r="I39" s="122"/>
      <c r="J39" s="122"/>
      <c r="K39" s="120"/>
      <c r="L39" s="123"/>
      <c r="M39" s="112" t="str">
        <f t="shared" si="0"/>
        <v/>
      </c>
      <c r="N39" s="113">
        <f t="shared" si="1"/>
        <v>0</v>
      </c>
    </row>
    <row r="40" spans="1:14" ht="13.5" customHeight="1" x14ac:dyDescent="0.2">
      <c r="A40" s="110">
        <v>4</v>
      </c>
      <c r="B40" s="114"/>
      <c r="C40" s="120"/>
      <c r="D40" s="121"/>
      <c r="E40" s="120"/>
      <c r="F40" s="120"/>
      <c r="G40" s="120"/>
      <c r="H40" s="120"/>
      <c r="I40" s="122"/>
      <c r="J40" s="122"/>
      <c r="K40" s="120"/>
      <c r="L40" s="123"/>
      <c r="M40" s="112" t="str">
        <f t="shared" si="0"/>
        <v/>
      </c>
      <c r="N40" s="113">
        <f t="shared" si="1"/>
        <v>0</v>
      </c>
    </row>
    <row r="41" spans="1:14" ht="13.5" customHeight="1" x14ac:dyDescent="0.2">
      <c r="A41" s="110">
        <v>5</v>
      </c>
      <c r="B41" s="114"/>
      <c r="C41" s="120"/>
      <c r="D41" s="121"/>
      <c r="E41" s="120"/>
      <c r="F41" s="120"/>
      <c r="G41" s="120"/>
      <c r="H41" s="120"/>
      <c r="I41" s="122"/>
      <c r="J41" s="122"/>
      <c r="K41" s="120"/>
      <c r="L41" s="123"/>
      <c r="M41" s="112" t="str">
        <f t="shared" si="0"/>
        <v/>
      </c>
      <c r="N41" s="113">
        <f t="shared" si="1"/>
        <v>0</v>
      </c>
    </row>
    <row r="42" spans="1:14" ht="13.5" customHeight="1" x14ac:dyDescent="0.2">
      <c r="A42" s="110">
        <v>6</v>
      </c>
      <c r="B42" s="114"/>
      <c r="C42" s="120"/>
      <c r="D42" s="121"/>
      <c r="E42" s="120"/>
      <c r="F42" s="120"/>
      <c r="G42" s="120"/>
      <c r="H42" s="120"/>
      <c r="I42" s="122"/>
      <c r="J42" s="122"/>
      <c r="K42" s="120"/>
      <c r="L42" s="123"/>
      <c r="M42" s="112" t="str">
        <f t="shared" si="0"/>
        <v/>
      </c>
      <c r="N42" s="113">
        <f t="shared" si="1"/>
        <v>0</v>
      </c>
    </row>
    <row r="43" spans="1:14" ht="13.5" customHeight="1" x14ac:dyDescent="0.2">
      <c r="A43" s="110">
        <v>7</v>
      </c>
      <c r="B43" s="114"/>
      <c r="C43" s="120"/>
      <c r="D43" s="120"/>
      <c r="E43" s="124"/>
      <c r="F43" s="120"/>
      <c r="G43" s="120"/>
      <c r="H43" s="120"/>
      <c r="I43" s="122"/>
      <c r="J43" s="122"/>
      <c r="K43" s="120"/>
      <c r="L43" s="123"/>
      <c r="M43" s="112" t="str">
        <f t="shared" si="0"/>
        <v/>
      </c>
      <c r="N43" s="113">
        <f t="shared" si="1"/>
        <v>0</v>
      </c>
    </row>
    <row r="44" spans="1:14" ht="13.5" customHeight="1" x14ac:dyDescent="0.2">
      <c r="A44" s="110">
        <v>8</v>
      </c>
      <c r="B44" s="114"/>
      <c r="C44" s="120"/>
      <c r="D44" s="121"/>
      <c r="E44" s="120"/>
      <c r="F44" s="120"/>
      <c r="G44" s="120"/>
      <c r="H44" s="120"/>
      <c r="I44" s="122"/>
      <c r="J44" s="122"/>
      <c r="K44" s="120"/>
      <c r="L44" s="123"/>
      <c r="M44" s="112" t="str">
        <f t="shared" ref="M44:M75" si="2">IF(L44&lt;&gt;"",VLOOKUP(L44,年齢区分,2,FALSE),"")</f>
        <v/>
      </c>
      <c r="N44" s="113">
        <f t="shared" si="1"/>
        <v>0</v>
      </c>
    </row>
    <row r="45" spans="1:14" ht="13.5" customHeight="1" x14ac:dyDescent="0.2">
      <c r="A45" s="110">
        <v>9</v>
      </c>
      <c r="B45" s="114"/>
      <c r="C45" s="120"/>
      <c r="D45" s="121"/>
      <c r="E45" s="120"/>
      <c r="F45" s="120"/>
      <c r="G45" s="120"/>
      <c r="H45" s="120"/>
      <c r="I45" s="122"/>
      <c r="J45" s="122"/>
      <c r="K45" s="120"/>
      <c r="L45" s="123"/>
      <c r="M45" s="112" t="str">
        <f t="shared" si="2"/>
        <v/>
      </c>
      <c r="N45" s="113">
        <f t="shared" si="1"/>
        <v>0</v>
      </c>
    </row>
    <row r="46" spans="1:14" ht="13.5" customHeight="1" x14ac:dyDescent="0.2">
      <c r="A46" s="110">
        <v>10</v>
      </c>
      <c r="B46" s="114"/>
      <c r="C46" s="120"/>
      <c r="D46" s="121"/>
      <c r="E46" s="120"/>
      <c r="F46" s="120"/>
      <c r="G46" s="120"/>
      <c r="H46" s="120"/>
      <c r="I46" s="122"/>
      <c r="J46" s="122"/>
      <c r="K46" s="120"/>
      <c r="L46" s="123"/>
      <c r="M46" s="112" t="str">
        <f t="shared" si="2"/>
        <v/>
      </c>
      <c r="N46" s="113">
        <f t="shared" si="1"/>
        <v>0</v>
      </c>
    </row>
    <row r="47" spans="1:14" ht="13.5" customHeight="1" x14ac:dyDescent="0.2">
      <c r="A47" s="110">
        <v>11</v>
      </c>
      <c r="B47" s="114"/>
      <c r="C47" s="120"/>
      <c r="D47" s="121"/>
      <c r="E47" s="120"/>
      <c r="F47" s="122"/>
      <c r="G47" s="120"/>
      <c r="H47" s="120"/>
      <c r="I47" s="122"/>
      <c r="J47" s="122"/>
      <c r="K47" s="120"/>
      <c r="L47" s="123"/>
      <c r="M47" s="112" t="str">
        <f t="shared" si="2"/>
        <v/>
      </c>
      <c r="N47" s="113">
        <f t="shared" si="1"/>
        <v>0</v>
      </c>
    </row>
    <row r="48" spans="1:14" ht="13.5" customHeight="1" x14ac:dyDescent="0.2">
      <c r="A48" s="110">
        <v>12</v>
      </c>
      <c r="B48" s="114"/>
      <c r="C48" s="120"/>
      <c r="D48" s="121"/>
      <c r="E48" s="120"/>
      <c r="F48" s="120"/>
      <c r="G48" s="120"/>
      <c r="H48" s="120"/>
      <c r="I48" s="122"/>
      <c r="J48" s="122"/>
      <c r="K48" s="120"/>
      <c r="L48" s="123"/>
      <c r="M48" s="112" t="str">
        <f t="shared" si="2"/>
        <v/>
      </c>
      <c r="N48" s="113">
        <f t="shared" si="1"/>
        <v>0</v>
      </c>
    </row>
    <row r="49" spans="1:14" ht="13.5" customHeight="1" x14ac:dyDescent="0.2">
      <c r="A49" s="110">
        <v>13</v>
      </c>
      <c r="B49" s="114"/>
      <c r="C49" s="120"/>
      <c r="D49" s="121"/>
      <c r="E49" s="120"/>
      <c r="F49" s="122"/>
      <c r="G49" s="120"/>
      <c r="H49" s="120"/>
      <c r="I49" s="122"/>
      <c r="J49" s="122"/>
      <c r="K49" s="120"/>
      <c r="L49" s="123"/>
      <c r="M49" s="112" t="str">
        <f t="shared" si="2"/>
        <v/>
      </c>
      <c r="N49" s="113">
        <f t="shared" si="1"/>
        <v>0</v>
      </c>
    </row>
    <row r="50" spans="1:14" ht="13.5" customHeight="1" x14ac:dyDescent="0.2">
      <c r="A50" s="110">
        <v>14</v>
      </c>
      <c r="B50" s="114"/>
      <c r="C50" s="120"/>
      <c r="D50" s="121"/>
      <c r="E50" s="120"/>
      <c r="F50" s="120"/>
      <c r="G50" s="120"/>
      <c r="H50" s="120"/>
      <c r="I50" s="122"/>
      <c r="J50" s="122"/>
      <c r="K50" s="120"/>
      <c r="L50" s="123"/>
      <c r="M50" s="112" t="str">
        <f t="shared" si="2"/>
        <v/>
      </c>
      <c r="N50" s="113">
        <f t="shared" si="1"/>
        <v>0</v>
      </c>
    </row>
    <row r="51" spans="1:14" ht="13.5" customHeight="1" x14ac:dyDescent="0.2">
      <c r="A51" s="110">
        <v>15</v>
      </c>
      <c r="B51" s="114"/>
      <c r="C51" s="120"/>
      <c r="D51" s="121"/>
      <c r="E51" s="120"/>
      <c r="F51" s="122"/>
      <c r="G51" s="120"/>
      <c r="H51" s="120"/>
      <c r="I51" s="122"/>
      <c r="J51" s="122"/>
      <c r="K51" s="120"/>
      <c r="L51" s="123"/>
      <c r="M51" s="112" t="str">
        <f t="shared" si="2"/>
        <v/>
      </c>
      <c r="N51" s="113">
        <f t="shared" si="1"/>
        <v>0</v>
      </c>
    </row>
    <row r="52" spans="1:14" ht="13.5" hidden="1" customHeight="1" x14ac:dyDescent="0.2">
      <c r="A52" s="110">
        <v>16</v>
      </c>
      <c r="B52" s="114"/>
      <c r="C52" s="120"/>
      <c r="D52" s="121"/>
      <c r="E52" s="120"/>
      <c r="F52" s="120"/>
      <c r="G52" s="120"/>
      <c r="H52" s="120"/>
      <c r="I52" s="122"/>
      <c r="J52" s="122"/>
      <c r="K52" s="120"/>
      <c r="L52" s="123"/>
      <c r="M52" s="112" t="str">
        <f t="shared" si="2"/>
        <v/>
      </c>
      <c r="N52" s="113">
        <f t="shared" si="1"/>
        <v>0</v>
      </c>
    </row>
    <row r="53" spans="1:14" ht="13.5" hidden="1" customHeight="1" x14ac:dyDescent="0.2">
      <c r="A53" s="110">
        <v>17</v>
      </c>
      <c r="B53" s="114"/>
      <c r="C53" s="120"/>
      <c r="D53" s="121"/>
      <c r="E53" s="120"/>
      <c r="F53" s="122"/>
      <c r="G53" s="120"/>
      <c r="H53" s="120"/>
      <c r="I53" s="122"/>
      <c r="J53" s="122"/>
      <c r="K53" s="120"/>
      <c r="L53" s="123"/>
      <c r="M53" s="112" t="str">
        <f t="shared" si="2"/>
        <v/>
      </c>
      <c r="N53" s="113">
        <f t="shared" si="1"/>
        <v>0</v>
      </c>
    </row>
    <row r="54" spans="1:14" ht="13.5" hidden="1" customHeight="1" x14ac:dyDescent="0.2">
      <c r="A54" s="110">
        <v>18</v>
      </c>
      <c r="B54" s="114"/>
      <c r="C54" s="120"/>
      <c r="D54" s="121"/>
      <c r="E54" s="120"/>
      <c r="F54" s="120"/>
      <c r="G54" s="120"/>
      <c r="H54" s="120"/>
      <c r="I54" s="122"/>
      <c r="J54" s="122"/>
      <c r="K54" s="120"/>
      <c r="L54" s="123"/>
      <c r="M54" s="112" t="str">
        <f t="shared" si="2"/>
        <v/>
      </c>
      <c r="N54" s="113">
        <f t="shared" si="1"/>
        <v>0</v>
      </c>
    </row>
    <row r="55" spans="1:14" ht="13.5" hidden="1" customHeight="1" x14ac:dyDescent="0.2">
      <c r="A55" s="110">
        <v>19</v>
      </c>
      <c r="B55" s="114"/>
      <c r="C55" s="120"/>
      <c r="D55" s="121"/>
      <c r="E55" s="120"/>
      <c r="F55" s="122"/>
      <c r="G55" s="120"/>
      <c r="H55" s="120"/>
      <c r="I55" s="122"/>
      <c r="J55" s="122"/>
      <c r="K55" s="120"/>
      <c r="L55" s="123"/>
      <c r="M55" s="112" t="str">
        <f t="shared" si="2"/>
        <v/>
      </c>
      <c r="N55" s="113">
        <f t="shared" si="1"/>
        <v>0</v>
      </c>
    </row>
    <row r="56" spans="1:14" ht="13.5" hidden="1" customHeight="1" x14ac:dyDescent="0.2">
      <c r="A56" s="110">
        <v>20</v>
      </c>
      <c r="B56" s="114"/>
      <c r="C56" s="120"/>
      <c r="D56" s="121"/>
      <c r="E56" s="120"/>
      <c r="F56" s="122"/>
      <c r="G56" s="120"/>
      <c r="H56" s="120"/>
      <c r="I56" s="122"/>
      <c r="J56" s="122"/>
      <c r="K56" s="120"/>
      <c r="L56" s="123"/>
      <c r="M56" s="112" t="str">
        <f t="shared" si="2"/>
        <v/>
      </c>
      <c r="N56" s="113">
        <f t="shared" si="1"/>
        <v>0</v>
      </c>
    </row>
    <row r="57" spans="1:14" ht="13.5" hidden="1" customHeight="1" x14ac:dyDescent="0.2">
      <c r="A57" s="110">
        <v>21</v>
      </c>
      <c r="B57" s="114"/>
      <c r="C57" s="120"/>
      <c r="D57" s="121"/>
      <c r="E57" s="120"/>
      <c r="F57" s="122"/>
      <c r="G57" s="120"/>
      <c r="H57" s="120"/>
      <c r="I57" s="122"/>
      <c r="J57" s="122"/>
      <c r="K57" s="120"/>
      <c r="L57" s="123"/>
      <c r="M57" s="112" t="str">
        <f t="shared" si="2"/>
        <v/>
      </c>
      <c r="N57" s="113">
        <f t="shared" si="1"/>
        <v>0</v>
      </c>
    </row>
    <row r="58" spans="1:14" ht="13.5" hidden="1" customHeight="1" x14ac:dyDescent="0.2">
      <c r="A58" s="110">
        <v>22</v>
      </c>
      <c r="B58" s="114"/>
      <c r="C58" s="120"/>
      <c r="D58" s="121"/>
      <c r="E58" s="120"/>
      <c r="F58" s="122"/>
      <c r="G58" s="120"/>
      <c r="H58" s="120"/>
      <c r="I58" s="120"/>
      <c r="J58" s="120"/>
      <c r="K58" s="120"/>
      <c r="L58" s="123"/>
      <c r="M58" s="112" t="str">
        <f t="shared" si="2"/>
        <v/>
      </c>
      <c r="N58" s="113">
        <f t="shared" si="1"/>
        <v>0</v>
      </c>
    </row>
    <row r="59" spans="1:14" ht="13.5" hidden="1" customHeight="1" x14ac:dyDescent="0.2">
      <c r="A59" s="110">
        <v>23</v>
      </c>
      <c r="B59" s="114"/>
      <c r="C59" s="120"/>
      <c r="D59" s="121"/>
      <c r="E59" s="120"/>
      <c r="F59" s="122"/>
      <c r="G59" s="120"/>
      <c r="H59" s="120"/>
      <c r="I59" s="120"/>
      <c r="J59" s="120"/>
      <c r="K59" s="120"/>
      <c r="L59" s="123"/>
      <c r="M59" s="112" t="str">
        <f t="shared" si="2"/>
        <v/>
      </c>
      <c r="N59" s="113">
        <f t="shared" si="1"/>
        <v>0</v>
      </c>
    </row>
    <row r="60" spans="1:14" ht="13.5" hidden="1" customHeight="1" x14ac:dyDescent="0.2">
      <c r="A60" s="110">
        <v>24</v>
      </c>
      <c r="B60" s="114"/>
      <c r="C60" s="120"/>
      <c r="D60" s="121"/>
      <c r="E60" s="120"/>
      <c r="F60" s="122"/>
      <c r="G60" s="120"/>
      <c r="H60" s="120"/>
      <c r="I60" s="120"/>
      <c r="J60" s="120"/>
      <c r="K60" s="120"/>
      <c r="L60" s="123"/>
      <c r="M60" s="112" t="str">
        <f t="shared" si="2"/>
        <v/>
      </c>
      <c r="N60" s="113">
        <f t="shared" si="1"/>
        <v>0</v>
      </c>
    </row>
    <row r="61" spans="1:14" ht="13.5" hidden="1" customHeight="1" x14ac:dyDescent="0.2">
      <c r="A61" s="110">
        <v>25</v>
      </c>
      <c r="B61" s="114"/>
      <c r="C61" s="120"/>
      <c r="D61" s="121"/>
      <c r="E61" s="120"/>
      <c r="F61" s="122"/>
      <c r="G61" s="120"/>
      <c r="H61" s="120"/>
      <c r="I61" s="120"/>
      <c r="J61" s="120"/>
      <c r="K61" s="120"/>
      <c r="L61" s="123"/>
      <c r="M61" s="112" t="str">
        <f t="shared" si="2"/>
        <v/>
      </c>
      <c r="N61" s="113">
        <f t="shared" si="1"/>
        <v>0</v>
      </c>
    </row>
    <row r="62" spans="1:14" ht="13.5" hidden="1" customHeight="1" x14ac:dyDescent="0.2">
      <c r="A62" s="110">
        <v>26</v>
      </c>
      <c r="B62" s="114"/>
      <c r="C62" s="120"/>
      <c r="D62" s="121"/>
      <c r="E62" s="120"/>
      <c r="F62" s="122"/>
      <c r="G62" s="120"/>
      <c r="H62" s="120"/>
      <c r="I62" s="120"/>
      <c r="J62" s="120"/>
      <c r="K62" s="120"/>
      <c r="L62" s="123"/>
      <c r="M62" s="112" t="str">
        <f t="shared" si="2"/>
        <v/>
      </c>
      <c r="N62" s="113">
        <f t="shared" si="1"/>
        <v>0</v>
      </c>
    </row>
    <row r="63" spans="1:14" ht="13.5" hidden="1" customHeight="1" x14ac:dyDescent="0.2">
      <c r="A63" s="110">
        <v>27</v>
      </c>
      <c r="B63" s="114"/>
      <c r="C63" s="120"/>
      <c r="D63" s="121"/>
      <c r="E63" s="120"/>
      <c r="F63" s="120"/>
      <c r="G63" s="120"/>
      <c r="H63" s="120"/>
      <c r="I63" s="122"/>
      <c r="J63" s="122"/>
      <c r="K63" s="120"/>
      <c r="L63" s="123"/>
      <c r="M63" s="112" t="str">
        <f t="shared" si="2"/>
        <v/>
      </c>
      <c r="N63" s="113">
        <f t="shared" si="1"/>
        <v>0</v>
      </c>
    </row>
    <row r="64" spans="1:14" ht="13.5" hidden="1" customHeight="1" x14ac:dyDescent="0.2">
      <c r="A64" s="110">
        <v>28</v>
      </c>
      <c r="B64" s="114"/>
      <c r="C64" s="120"/>
      <c r="D64" s="121"/>
      <c r="E64" s="120"/>
      <c r="F64" s="122"/>
      <c r="G64" s="120"/>
      <c r="H64" s="120"/>
      <c r="I64" s="122"/>
      <c r="J64" s="122"/>
      <c r="K64" s="120"/>
      <c r="L64" s="123"/>
      <c r="M64" s="112" t="str">
        <f t="shared" si="2"/>
        <v/>
      </c>
      <c r="N64" s="113">
        <f t="shared" si="1"/>
        <v>0</v>
      </c>
    </row>
    <row r="65" spans="1:14" ht="13.5" hidden="1" customHeight="1" x14ac:dyDescent="0.2">
      <c r="A65" s="110">
        <v>29</v>
      </c>
      <c r="B65" s="114"/>
      <c r="C65" s="120"/>
      <c r="D65" s="121"/>
      <c r="E65" s="120"/>
      <c r="F65" s="120"/>
      <c r="G65" s="120"/>
      <c r="H65" s="120"/>
      <c r="I65" s="122"/>
      <c r="J65" s="122"/>
      <c r="K65" s="120"/>
      <c r="L65" s="123"/>
      <c r="M65" s="112" t="str">
        <f t="shared" si="2"/>
        <v/>
      </c>
      <c r="N65" s="113">
        <f t="shared" si="1"/>
        <v>0</v>
      </c>
    </row>
    <row r="66" spans="1:14" ht="13.5" hidden="1" customHeight="1" x14ac:dyDescent="0.2">
      <c r="A66" s="110">
        <v>30</v>
      </c>
      <c r="B66" s="114"/>
      <c r="C66" s="120"/>
      <c r="D66" s="121"/>
      <c r="E66" s="120"/>
      <c r="F66" s="122"/>
      <c r="G66" s="120"/>
      <c r="H66" s="120"/>
      <c r="I66" s="122"/>
      <c r="J66" s="122"/>
      <c r="K66" s="120"/>
      <c r="L66" s="123"/>
      <c r="M66" s="112" t="str">
        <f t="shared" si="2"/>
        <v/>
      </c>
      <c r="N66" s="113">
        <f t="shared" si="1"/>
        <v>0</v>
      </c>
    </row>
    <row r="67" spans="1:14" ht="13.5" hidden="1" customHeight="1" x14ac:dyDescent="0.2">
      <c r="A67" s="110">
        <v>31</v>
      </c>
      <c r="B67" s="114"/>
      <c r="C67" s="120"/>
      <c r="D67" s="121"/>
      <c r="E67" s="120"/>
      <c r="F67" s="120"/>
      <c r="G67" s="120"/>
      <c r="H67" s="120"/>
      <c r="I67" s="122"/>
      <c r="J67" s="122"/>
      <c r="K67" s="120"/>
      <c r="L67" s="123"/>
      <c r="M67" s="112" t="str">
        <f t="shared" si="2"/>
        <v/>
      </c>
      <c r="N67" s="113">
        <f t="shared" si="1"/>
        <v>0</v>
      </c>
    </row>
    <row r="68" spans="1:14" ht="13.5" hidden="1" customHeight="1" x14ac:dyDescent="0.2">
      <c r="A68" s="110">
        <v>32</v>
      </c>
      <c r="B68" s="114"/>
      <c r="C68" s="120"/>
      <c r="D68" s="121"/>
      <c r="E68" s="120"/>
      <c r="F68" s="122"/>
      <c r="G68" s="120"/>
      <c r="H68" s="120"/>
      <c r="I68" s="122"/>
      <c r="J68" s="122"/>
      <c r="K68" s="120"/>
      <c r="L68" s="123"/>
      <c r="M68" s="112" t="str">
        <f t="shared" si="2"/>
        <v/>
      </c>
      <c r="N68" s="113">
        <f t="shared" si="1"/>
        <v>0</v>
      </c>
    </row>
    <row r="69" spans="1:14" ht="13.5" hidden="1" customHeight="1" x14ac:dyDescent="0.2">
      <c r="A69" s="110">
        <v>33</v>
      </c>
      <c r="B69" s="114"/>
      <c r="C69" s="120"/>
      <c r="D69" s="121"/>
      <c r="E69" s="120"/>
      <c r="F69" s="120"/>
      <c r="G69" s="120"/>
      <c r="H69" s="120"/>
      <c r="I69" s="122"/>
      <c r="J69" s="122"/>
      <c r="K69" s="120"/>
      <c r="L69" s="123"/>
      <c r="M69" s="112" t="str">
        <f t="shared" si="2"/>
        <v/>
      </c>
      <c r="N69" s="113">
        <f t="shared" ref="N69:N100" si="3">IF(COUNTA(G69:J69)&gt;0,COUNTA(G69)*EF_Solo+COUNTA(H69)*EF_Duet+COUNTA(I69)*EF_Team+COUNTA(J69)*EF_FC,IF(COUNTA(F69)=1,EF_Fig,0))</f>
        <v>0</v>
      </c>
    </row>
    <row r="70" spans="1:14" ht="13.5" hidden="1" customHeight="1" x14ac:dyDescent="0.2">
      <c r="A70" s="110">
        <v>34</v>
      </c>
      <c r="B70" s="114"/>
      <c r="C70" s="120"/>
      <c r="D70" s="121"/>
      <c r="E70" s="120"/>
      <c r="F70" s="122"/>
      <c r="G70" s="120"/>
      <c r="H70" s="120"/>
      <c r="I70" s="122"/>
      <c r="J70" s="122"/>
      <c r="K70" s="120"/>
      <c r="L70" s="123"/>
      <c r="M70" s="112" t="str">
        <f t="shared" si="2"/>
        <v/>
      </c>
      <c r="N70" s="113">
        <f t="shared" si="3"/>
        <v>0</v>
      </c>
    </row>
    <row r="71" spans="1:14" ht="13.5" hidden="1" customHeight="1" x14ac:dyDescent="0.2">
      <c r="A71" s="110">
        <v>35</v>
      </c>
      <c r="B71" s="114"/>
      <c r="C71" s="120"/>
      <c r="D71" s="121"/>
      <c r="E71" s="120"/>
      <c r="F71" s="120"/>
      <c r="G71" s="120"/>
      <c r="H71" s="120"/>
      <c r="I71" s="122"/>
      <c r="J71" s="122"/>
      <c r="K71" s="120"/>
      <c r="L71" s="123"/>
      <c r="M71" s="112" t="str">
        <f t="shared" si="2"/>
        <v/>
      </c>
      <c r="N71" s="113">
        <f t="shared" si="3"/>
        <v>0</v>
      </c>
    </row>
    <row r="72" spans="1:14" ht="13.5" hidden="1" customHeight="1" x14ac:dyDescent="0.2">
      <c r="A72" s="110">
        <v>36</v>
      </c>
      <c r="B72" s="114"/>
      <c r="C72" s="120"/>
      <c r="D72" s="121"/>
      <c r="E72" s="120"/>
      <c r="F72" s="122"/>
      <c r="G72" s="120"/>
      <c r="H72" s="120"/>
      <c r="I72" s="122"/>
      <c r="J72" s="122"/>
      <c r="K72" s="120"/>
      <c r="L72" s="123"/>
      <c r="M72" s="112" t="str">
        <f t="shared" si="2"/>
        <v/>
      </c>
      <c r="N72" s="113">
        <f t="shared" si="3"/>
        <v>0</v>
      </c>
    </row>
    <row r="73" spans="1:14" ht="13.5" hidden="1" customHeight="1" x14ac:dyDescent="0.2">
      <c r="A73" s="110">
        <v>37</v>
      </c>
      <c r="B73" s="114"/>
      <c r="C73" s="120"/>
      <c r="D73" s="121"/>
      <c r="E73" s="120"/>
      <c r="F73" s="120"/>
      <c r="G73" s="120"/>
      <c r="H73" s="120"/>
      <c r="I73" s="122"/>
      <c r="J73" s="122"/>
      <c r="K73" s="120"/>
      <c r="L73" s="123"/>
      <c r="M73" s="112" t="str">
        <f t="shared" si="2"/>
        <v/>
      </c>
      <c r="N73" s="113">
        <f t="shared" si="3"/>
        <v>0</v>
      </c>
    </row>
    <row r="74" spans="1:14" ht="13.5" hidden="1" customHeight="1" x14ac:dyDescent="0.2">
      <c r="A74" s="110">
        <v>38</v>
      </c>
      <c r="B74" s="114"/>
      <c r="C74" s="120"/>
      <c r="D74" s="121"/>
      <c r="E74" s="120"/>
      <c r="F74" s="122"/>
      <c r="G74" s="120"/>
      <c r="H74" s="120"/>
      <c r="I74" s="122"/>
      <c r="J74" s="122"/>
      <c r="K74" s="120"/>
      <c r="L74" s="123"/>
      <c r="M74" s="112" t="str">
        <f t="shared" si="2"/>
        <v/>
      </c>
      <c r="N74" s="113">
        <f t="shared" si="3"/>
        <v>0</v>
      </c>
    </row>
    <row r="75" spans="1:14" ht="13.5" hidden="1" customHeight="1" x14ac:dyDescent="0.2">
      <c r="A75" s="110">
        <v>39</v>
      </c>
      <c r="B75" s="114"/>
      <c r="C75" s="120"/>
      <c r="D75" s="121"/>
      <c r="E75" s="120"/>
      <c r="F75" s="120"/>
      <c r="G75" s="120"/>
      <c r="H75" s="120"/>
      <c r="I75" s="122"/>
      <c r="J75" s="122"/>
      <c r="K75" s="120"/>
      <c r="L75" s="123"/>
      <c r="M75" s="112" t="str">
        <f t="shared" si="2"/>
        <v/>
      </c>
      <c r="N75" s="113">
        <f t="shared" si="3"/>
        <v>0</v>
      </c>
    </row>
    <row r="76" spans="1:14" ht="13.5" hidden="1" customHeight="1" x14ac:dyDescent="0.2">
      <c r="A76" s="110">
        <v>40</v>
      </c>
      <c r="B76" s="114"/>
      <c r="C76" s="120"/>
      <c r="D76" s="121"/>
      <c r="E76" s="120"/>
      <c r="F76" s="122"/>
      <c r="G76" s="120"/>
      <c r="H76" s="120"/>
      <c r="I76" s="122"/>
      <c r="J76" s="122"/>
      <c r="K76" s="120"/>
      <c r="L76" s="123"/>
      <c r="M76" s="112" t="str">
        <f t="shared" ref="M76:M100" si="4">IF(L76&lt;&gt;"",VLOOKUP(L76,年齢区分,2,FALSE),"")</f>
        <v/>
      </c>
      <c r="N76" s="113">
        <f t="shared" si="3"/>
        <v>0</v>
      </c>
    </row>
    <row r="77" spans="1:14" ht="13.5" hidden="1" customHeight="1" x14ac:dyDescent="0.2">
      <c r="A77" s="110">
        <v>41</v>
      </c>
      <c r="B77" s="114"/>
      <c r="C77" s="120"/>
      <c r="D77" s="121"/>
      <c r="E77" s="120"/>
      <c r="F77" s="120"/>
      <c r="G77" s="120"/>
      <c r="H77" s="120"/>
      <c r="I77" s="122"/>
      <c r="J77" s="122"/>
      <c r="K77" s="120"/>
      <c r="L77" s="123"/>
      <c r="M77" s="112" t="str">
        <f t="shared" si="4"/>
        <v/>
      </c>
      <c r="N77" s="113">
        <f t="shared" si="3"/>
        <v>0</v>
      </c>
    </row>
    <row r="78" spans="1:14" ht="13.5" hidden="1" customHeight="1" x14ac:dyDescent="0.2">
      <c r="A78" s="110">
        <v>42</v>
      </c>
      <c r="B78" s="114"/>
      <c r="C78" s="120"/>
      <c r="D78" s="121"/>
      <c r="E78" s="120"/>
      <c r="F78" s="122"/>
      <c r="G78" s="120"/>
      <c r="H78" s="120"/>
      <c r="I78" s="122"/>
      <c r="J78" s="122"/>
      <c r="K78" s="120"/>
      <c r="L78" s="123"/>
      <c r="M78" s="112" t="str">
        <f t="shared" si="4"/>
        <v/>
      </c>
      <c r="N78" s="113">
        <f t="shared" si="3"/>
        <v>0</v>
      </c>
    </row>
    <row r="79" spans="1:14" ht="13.5" hidden="1" customHeight="1" x14ac:dyDescent="0.2">
      <c r="A79" s="110">
        <v>43</v>
      </c>
      <c r="B79" s="114"/>
      <c r="C79" s="120"/>
      <c r="D79" s="121"/>
      <c r="E79" s="120"/>
      <c r="F79" s="122"/>
      <c r="G79" s="120"/>
      <c r="H79" s="120"/>
      <c r="I79" s="122"/>
      <c r="J79" s="122"/>
      <c r="K79" s="120"/>
      <c r="L79" s="123"/>
      <c r="M79" s="112" t="str">
        <f t="shared" si="4"/>
        <v/>
      </c>
      <c r="N79" s="113">
        <f t="shared" si="3"/>
        <v>0</v>
      </c>
    </row>
    <row r="80" spans="1:14" ht="13.5" hidden="1" customHeight="1" x14ac:dyDescent="0.2">
      <c r="A80" s="110">
        <v>44</v>
      </c>
      <c r="B80" s="114"/>
      <c r="C80" s="120"/>
      <c r="D80" s="121"/>
      <c r="E80" s="120"/>
      <c r="F80" s="122"/>
      <c r="G80" s="120"/>
      <c r="H80" s="120"/>
      <c r="I80" s="122"/>
      <c r="J80" s="122"/>
      <c r="K80" s="120"/>
      <c r="L80" s="123"/>
      <c r="M80" s="112" t="str">
        <f t="shared" si="4"/>
        <v/>
      </c>
      <c r="N80" s="113">
        <f t="shared" si="3"/>
        <v>0</v>
      </c>
    </row>
    <row r="81" spans="1:14" ht="13.5" hidden="1" customHeight="1" x14ac:dyDescent="0.2">
      <c r="A81" s="110">
        <v>45</v>
      </c>
      <c r="B81" s="114"/>
      <c r="C81" s="120"/>
      <c r="D81" s="121"/>
      <c r="E81" s="120"/>
      <c r="F81" s="122"/>
      <c r="G81" s="120"/>
      <c r="H81" s="120"/>
      <c r="I81" s="120"/>
      <c r="J81" s="120"/>
      <c r="K81" s="120"/>
      <c r="L81" s="123"/>
      <c r="M81" s="112" t="str">
        <f t="shared" si="4"/>
        <v/>
      </c>
      <c r="N81" s="113">
        <f t="shared" si="3"/>
        <v>0</v>
      </c>
    </row>
    <row r="82" spans="1:14" ht="13.5" hidden="1" customHeight="1" x14ac:dyDescent="0.2">
      <c r="A82" s="110">
        <v>46</v>
      </c>
      <c r="B82" s="114"/>
      <c r="C82" s="120"/>
      <c r="D82" s="121"/>
      <c r="E82" s="120"/>
      <c r="F82" s="122"/>
      <c r="G82" s="120"/>
      <c r="H82" s="120"/>
      <c r="I82" s="120"/>
      <c r="J82" s="120"/>
      <c r="K82" s="120"/>
      <c r="L82" s="123"/>
      <c r="M82" s="112" t="str">
        <f t="shared" si="4"/>
        <v/>
      </c>
      <c r="N82" s="113">
        <f t="shared" si="3"/>
        <v>0</v>
      </c>
    </row>
    <row r="83" spans="1:14" ht="13.5" hidden="1" customHeight="1" x14ac:dyDescent="0.2">
      <c r="A83" s="110">
        <v>47</v>
      </c>
      <c r="B83" s="114"/>
      <c r="C83" s="120"/>
      <c r="D83" s="121"/>
      <c r="E83" s="120"/>
      <c r="F83" s="120"/>
      <c r="G83" s="120"/>
      <c r="H83" s="120"/>
      <c r="I83" s="120"/>
      <c r="J83" s="120"/>
      <c r="K83" s="120"/>
      <c r="L83" s="123"/>
      <c r="M83" s="112" t="str">
        <f t="shared" si="4"/>
        <v/>
      </c>
      <c r="N83" s="113">
        <f t="shared" si="3"/>
        <v>0</v>
      </c>
    </row>
    <row r="84" spans="1:14" ht="13.5" hidden="1" customHeight="1" x14ac:dyDescent="0.2">
      <c r="A84" s="110">
        <v>48</v>
      </c>
      <c r="B84" s="114"/>
      <c r="C84" s="120"/>
      <c r="D84" s="121"/>
      <c r="E84" s="120"/>
      <c r="F84" s="120"/>
      <c r="G84" s="120"/>
      <c r="H84" s="120"/>
      <c r="I84" s="120"/>
      <c r="J84" s="120"/>
      <c r="K84" s="120"/>
      <c r="L84" s="123"/>
      <c r="M84" s="112" t="str">
        <f t="shared" si="4"/>
        <v/>
      </c>
      <c r="N84" s="113">
        <f t="shared" si="3"/>
        <v>0</v>
      </c>
    </row>
    <row r="85" spans="1:14" ht="13.5" hidden="1" customHeight="1" x14ac:dyDescent="0.2">
      <c r="A85" s="110">
        <v>49</v>
      </c>
      <c r="B85" s="114"/>
      <c r="C85" s="120"/>
      <c r="D85" s="121"/>
      <c r="E85" s="120"/>
      <c r="F85" s="122"/>
      <c r="G85" s="120"/>
      <c r="H85" s="120"/>
      <c r="I85" s="120"/>
      <c r="J85" s="120"/>
      <c r="K85" s="120"/>
      <c r="L85" s="123"/>
      <c r="M85" s="112" t="str">
        <f t="shared" si="4"/>
        <v/>
      </c>
      <c r="N85" s="113">
        <f t="shared" si="3"/>
        <v>0</v>
      </c>
    </row>
    <row r="86" spans="1:14" ht="13.5" hidden="1" customHeight="1" x14ac:dyDescent="0.2">
      <c r="A86" s="110">
        <v>50</v>
      </c>
      <c r="B86" s="114"/>
      <c r="C86" s="120"/>
      <c r="D86" s="121"/>
      <c r="E86" s="120"/>
      <c r="F86" s="120"/>
      <c r="G86" s="120"/>
      <c r="H86" s="120"/>
      <c r="I86" s="120"/>
      <c r="J86" s="120"/>
      <c r="K86" s="120"/>
      <c r="L86" s="123"/>
      <c r="M86" s="112" t="str">
        <f t="shared" si="4"/>
        <v/>
      </c>
      <c r="N86" s="113">
        <f t="shared" si="3"/>
        <v>0</v>
      </c>
    </row>
    <row r="87" spans="1:14" ht="13.5" hidden="1" customHeight="1" x14ac:dyDescent="0.2">
      <c r="A87" s="110">
        <v>51</v>
      </c>
      <c r="B87" s="114"/>
      <c r="C87" s="120"/>
      <c r="D87" s="121"/>
      <c r="E87" s="120"/>
      <c r="F87" s="122"/>
      <c r="G87" s="120"/>
      <c r="H87" s="120"/>
      <c r="I87" s="120"/>
      <c r="J87" s="120"/>
      <c r="K87" s="120"/>
      <c r="L87" s="123"/>
      <c r="M87" s="112" t="str">
        <f t="shared" si="4"/>
        <v/>
      </c>
      <c r="N87" s="113">
        <f t="shared" si="3"/>
        <v>0</v>
      </c>
    </row>
    <row r="88" spans="1:14" ht="13.5" hidden="1" customHeight="1" x14ac:dyDescent="0.2">
      <c r="A88" s="110">
        <v>52</v>
      </c>
      <c r="B88" s="114"/>
      <c r="C88" s="120"/>
      <c r="D88" s="121"/>
      <c r="E88" s="120"/>
      <c r="F88" s="120"/>
      <c r="G88" s="120"/>
      <c r="H88" s="120"/>
      <c r="I88" s="120"/>
      <c r="J88" s="120"/>
      <c r="K88" s="120"/>
      <c r="L88" s="123"/>
      <c r="M88" s="112" t="str">
        <f t="shared" si="4"/>
        <v/>
      </c>
      <c r="N88" s="113">
        <f t="shared" si="3"/>
        <v>0</v>
      </c>
    </row>
    <row r="89" spans="1:14" ht="13.5" hidden="1" customHeight="1" x14ac:dyDescent="0.2">
      <c r="A89" s="110">
        <v>53</v>
      </c>
      <c r="B89" s="114"/>
      <c r="C89" s="120"/>
      <c r="D89" s="121"/>
      <c r="E89" s="120"/>
      <c r="F89" s="120"/>
      <c r="G89" s="120"/>
      <c r="H89" s="120"/>
      <c r="I89" s="120"/>
      <c r="J89" s="120"/>
      <c r="K89" s="120"/>
      <c r="L89" s="123"/>
      <c r="M89" s="112" t="str">
        <f t="shared" si="4"/>
        <v/>
      </c>
      <c r="N89" s="113">
        <f t="shared" si="3"/>
        <v>0</v>
      </c>
    </row>
    <row r="90" spans="1:14" ht="13.5" hidden="1" customHeight="1" x14ac:dyDescent="0.2">
      <c r="A90" s="110">
        <v>54</v>
      </c>
      <c r="B90" s="114"/>
      <c r="C90" s="120"/>
      <c r="D90" s="121"/>
      <c r="E90" s="120"/>
      <c r="F90" s="120"/>
      <c r="G90" s="120"/>
      <c r="H90" s="120"/>
      <c r="I90" s="120"/>
      <c r="J90" s="120"/>
      <c r="K90" s="120"/>
      <c r="L90" s="123"/>
      <c r="M90" s="112" t="str">
        <f t="shared" si="4"/>
        <v/>
      </c>
      <c r="N90" s="113">
        <f t="shared" si="3"/>
        <v>0</v>
      </c>
    </row>
    <row r="91" spans="1:14" ht="13.5" hidden="1" customHeight="1" x14ac:dyDescent="0.2">
      <c r="A91" s="110">
        <v>55</v>
      </c>
      <c r="B91" s="114"/>
      <c r="C91" s="120"/>
      <c r="D91" s="121"/>
      <c r="E91" s="120"/>
      <c r="F91" s="120"/>
      <c r="G91" s="120"/>
      <c r="H91" s="120"/>
      <c r="I91" s="120"/>
      <c r="J91" s="120"/>
      <c r="K91" s="120"/>
      <c r="L91" s="123"/>
      <c r="M91" s="112" t="str">
        <f t="shared" si="4"/>
        <v/>
      </c>
      <c r="N91" s="113">
        <f t="shared" si="3"/>
        <v>0</v>
      </c>
    </row>
    <row r="92" spans="1:14" ht="13.5" hidden="1" customHeight="1" x14ac:dyDescent="0.2">
      <c r="A92" s="110">
        <v>56</v>
      </c>
      <c r="B92" s="114"/>
      <c r="C92" s="120"/>
      <c r="D92" s="121"/>
      <c r="E92" s="120"/>
      <c r="F92" s="120"/>
      <c r="G92" s="120"/>
      <c r="H92" s="120"/>
      <c r="I92" s="120"/>
      <c r="J92" s="120"/>
      <c r="K92" s="120"/>
      <c r="L92" s="123"/>
      <c r="M92" s="112" t="str">
        <f t="shared" si="4"/>
        <v/>
      </c>
      <c r="N92" s="113">
        <f t="shared" si="3"/>
        <v>0</v>
      </c>
    </row>
    <row r="93" spans="1:14" ht="13.5" hidden="1" customHeight="1" x14ac:dyDescent="0.2">
      <c r="A93" s="110">
        <v>57</v>
      </c>
      <c r="B93" s="114"/>
      <c r="C93" s="120"/>
      <c r="D93" s="121"/>
      <c r="E93" s="120"/>
      <c r="F93" s="120"/>
      <c r="G93" s="120"/>
      <c r="H93" s="120"/>
      <c r="I93" s="120"/>
      <c r="J93" s="120"/>
      <c r="K93" s="120"/>
      <c r="L93" s="123"/>
      <c r="M93" s="112" t="str">
        <f t="shared" si="4"/>
        <v/>
      </c>
      <c r="N93" s="113">
        <f t="shared" si="3"/>
        <v>0</v>
      </c>
    </row>
    <row r="94" spans="1:14" ht="13.5" hidden="1" customHeight="1" x14ac:dyDescent="0.2">
      <c r="A94" s="110">
        <v>58</v>
      </c>
      <c r="B94" s="114"/>
      <c r="C94" s="120"/>
      <c r="D94" s="121"/>
      <c r="E94" s="120"/>
      <c r="F94" s="120"/>
      <c r="G94" s="120"/>
      <c r="H94" s="120"/>
      <c r="I94" s="120"/>
      <c r="J94" s="120"/>
      <c r="K94" s="120"/>
      <c r="L94" s="123"/>
      <c r="M94" s="112" t="str">
        <f t="shared" si="4"/>
        <v/>
      </c>
      <c r="N94" s="113">
        <f t="shared" si="3"/>
        <v>0</v>
      </c>
    </row>
    <row r="95" spans="1:14" ht="13.5" hidden="1" customHeight="1" x14ac:dyDescent="0.2">
      <c r="A95" s="110">
        <v>59</v>
      </c>
      <c r="B95" s="114"/>
      <c r="C95" s="120"/>
      <c r="D95" s="121"/>
      <c r="E95" s="120"/>
      <c r="F95" s="120"/>
      <c r="G95" s="120"/>
      <c r="H95" s="120"/>
      <c r="I95" s="120"/>
      <c r="J95" s="120"/>
      <c r="K95" s="120"/>
      <c r="L95" s="123"/>
      <c r="M95" s="112" t="str">
        <f t="shared" si="4"/>
        <v/>
      </c>
      <c r="N95" s="113">
        <f t="shared" si="3"/>
        <v>0</v>
      </c>
    </row>
    <row r="96" spans="1:14" ht="13.5" hidden="1" customHeight="1" x14ac:dyDescent="0.2">
      <c r="A96" s="110">
        <v>60</v>
      </c>
      <c r="B96" s="114"/>
      <c r="C96" s="120"/>
      <c r="D96" s="121"/>
      <c r="E96" s="120"/>
      <c r="F96" s="120"/>
      <c r="G96" s="120"/>
      <c r="H96" s="120"/>
      <c r="I96" s="120"/>
      <c r="J96" s="120"/>
      <c r="K96" s="120"/>
      <c r="L96" s="123"/>
      <c r="M96" s="112" t="str">
        <f t="shared" si="4"/>
        <v/>
      </c>
      <c r="N96" s="113">
        <f t="shared" si="3"/>
        <v>0</v>
      </c>
    </row>
    <row r="97" spans="1:14" ht="13.5" hidden="1" customHeight="1" x14ac:dyDescent="0.2">
      <c r="A97" s="110">
        <v>61</v>
      </c>
      <c r="B97" s="114"/>
      <c r="C97" s="120"/>
      <c r="D97" s="121"/>
      <c r="E97" s="120"/>
      <c r="F97" s="120"/>
      <c r="G97" s="120"/>
      <c r="H97" s="120"/>
      <c r="I97" s="120"/>
      <c r="J97" s="120"/>
      <c r="K97" s="120"/>
      <c r="L97" s="123"/>
      <c r="M97" s="112" t="str">
        <f t="shared" si="4"/>
        <v/>
      </c>
      <c r="N97" s="113">
        <f t="shared" si="3"/>
        <v>0</v>
      </c>
    </row>
    <row r="98" spans="1:14" ht="13.5" hidden="1" customHeight="1" x14ac:dyDescent="0.2">
      <c r="A98" s="110">
        <v>62</v>
      </c>
      <c r="B98" s="114"/>
      <c r="C98" s="120"/>
      <c r="D98" s="121"/>
      <c r="E98" s="120"/>
      <c r="F98" s="120"/>
      <c r="G98" s="120"/>
      <c r="H98" s="120"/>
      <c r="I98" s="120"/>
      <c r="J98" s="120"/>
      <c r="K98" s="120"/>
      <c r="L98" s="123"/>
      <c r="M98" s="112" t="str">
        <f t="shared" si="4"/>
        <v/>
      </c>
      <c r="N98" s="113">
        <f t="shared" si="3"/>
        <v>0</v>
      </c>
    </row>
    <row r="99" spans="1:14" ht="13.5" hidden="1" customHeight="1" x14ac:dyDescent="0.2">
      <c r="A99" s="110">
        <v>63</v>
      </c>
      <c r="B99" s="114"/>
      <c r="C99" s="120"/>
      <c r="D99" s="121"/>
      <c r="E99" s="120"/>
      <c r="F99" s="120"/>
      <c r="G99" s="120"/>
      <c r="H99" s="120"/>
      <c r="I99" s="120"/>
      <c r="J99" s="120"/>
      <c r="K99" s="120"/>
      <c r="L99" s="123"/>
      <c r="M99" s="112" t="str">
        <f t="shared" si="4"/>
        <v/>
      </c>
      <c r="N99" s="113">
        <f t="shared" si="3"/>
        <v>0</v>
      </c>
    </row>
    <row r="100" spans="1:14" ht="13.5" hidden="1" customHeight="1" x14ac:dyDescent="0.2">
      <c r="A100" s="110">
        <v>64</v>
      </c>
      <c r="B100" s="114"/>
      <c r="C100" s="120"/>
      <c r="D100" s="121"/>
      <c r="E100" s="120"/>
      <c r="F100" s="120"/>
      <c r="G100" s="120"/>
      <c r="H100" s="120"/>
      <c r="I100" s="120"/>
      <c r="J100" s="120"/>
      <c r="K100" s="120"/>
      <c r="L100" s="123"/>
      <c r="M100" s="112" t="str">
        <f t="shared" si="4"/>
        <v/>
      </c>
      <c r="N100" s="113">
        <f t="shared" si="3"/>
        <v>0</v>
      </c>
    </row>
    <row r="101" spans="1:14" ht="13.5" hidden="1" customHeight="1" x14ac:dyDescent="0.2">
      <c r="A101" s="110">
        <v>65</v>
      </c>
      <c r="B101" s="114"/>
      <c r="C101" s="120"/>
      <c r="D101" s="121"/>
      <c r="E101" s="120"/>
      <c r="F101" s="120"/>
      <c r="G101" s="120"/>
      <c r="H101" s="120"/>
      <c r="I101" s="120"/>
      <c r="J101" s="120"/>
      <c r="K101" s="120"/>
      <c r="L101" s="123"/>
      <c r="M101" s="112" t="str">
        <f t="shared" ref="M101:M106" si="5">IF(L101&lt;&gt;"",VLOOKUP(L101,年齢区分,2,FALSE),"")</f>
        <v/>
      </c>
      <c r="N101" s="113">
        <f t="shared" ref="N101:N106" si="6">IF(COUNTA(G101:J101)&gt;0,COUNTA(G101)*EF_Solo+COUNTA(H101)*EF_Duet+COUNTA(I101)*EF_Team+COUNTA(J101)*EF_FC,IF(COUNTA(F101)=1,EF_Fig,0))</f>
        <v>0</v>
      </c>
    </row>
    <row r="102" spans="1:14" ht="13.5" hidden="1" customHeight="1" x14ac:dyDescent="0.2">
      <c r="A102" s="110">
        <v>66</v>
      </c>
      <c r="B102" s="114"/>
      <c r="C102" s="120"/>
      <c r="D102" s="121"/>
      <c r="E102" s="120"/>
      <c r="F102" s="120"/>
      <c r="G102" s="120"/>
      <c r="H102" s="120"/>
      <c r="I102" s="120"/>
      <c r="J102" s="120"/>
      <c r="K102" s="120"/>
      <c r="L102" s="123"/>
      <c r="M102" s="112" t="str">
        <f t="shared" si="5"/>
        <v/>
      </c>
      <c r="N102" s="113">
        <f t="shared" si="6"/>
        <v>0</v>
      </c>
    </row>
    <row r="103" spans="1:14" ht="13.5" hidden="1" customHeight="1" x14ac:dyDescent="0.2">
      <c r="A103" s="110">
        <v>67</v>
      </c>
      <c r="B103" s="114"/>
      <c r="C103" s="120"/>
      <c r="D103" s="121"/>
      <c r="E103" s="120"/>
      <c r="F103" s="120"/>
      <c r="G103" s="120"/>
      <c r="H103" s="120"/>
      <c r="I103" s="120"/>
      <c r="J103" s="120"/>
      <c r="K103" s="120"/>
      <c r="L103" s="123"/>
      <c r="M103" s="112" t="str">
        <f t="shared" si="5"/>
        <v/>
      </c>
      <c r="N103" s="113">
        <f t="shared" si="6"/>
        <v>0</v>
      </c>
    </row>
    <row r="104" spans="1:14" ht="13.5" hidden="1" customHeight="1" x14ac:dyDescent="0.2">
      <c r="A104" s="110">
        <v>68</v>
      </c>
      <c r="B104" s="114"/>
      <c r="C104" s="120"/>
      <c r="D104" s="121"/>
      <c r="E104" s="120"/>
      <c r="F104" s="120"/>
      <c r="G104" s="120"/>
      <c r="H104" s="120"/>
      <c r="I104" s="120"/>
      <c r="J104" s="120"/>
      <c r="K104" s="120"/>
      <c r="L104" s="123"/>
      <c r="M104" s="112" t="str">
        <f t="shared" si="5"/>
        <v/>
      </c>
      <c r="N104" s="113">
        <f t="shared" si="6"/>
        <v>0</v>
      </c>
    </row>
    <row r="105" spans="1:14" ht="13.5" hidden="1" customHeight="1" x14ac:dyDescent="0.2">
      <c r="A105" s="110">
        <v>69</v>
      </c>
      <c r="B105" s="114"/>
      <c r="C105" s="120"/>
      <c r="D105" s="121"/>
      <c r="E105" s="120"/>
      <c r="F105" s="120"/>
      <c r="G105" s="120"/>
      <c r="H105" s="120"/>
      <c r="I105" s="120"/>
      <c r="J105" s="120"/>
      <c r="K105" s="120"/>
      <c r="L105" s="123"/>
      <c r="M105" s="112" t="str">
        <f t="shared" si="5"/>
        <v/>
      </c>
      <c r="N105" s="113">
        <f t="shared" si="6"/>
        <v>0</v>
      </c>
    </row>
    <row r="106" spans="1:14" ht="13.5" hidden="1" customHeight="1" thickBot="1" x14ac:dyDescent="0.25">
      <c r="A106" s="110">
        <v>70</v>
      </c>
      <c r="B106" s="115"/>
      <c r="C106" s="125"/>
      <c r="D106" s="126"/>
      <c r="E106" s="125"/>
      <c r="F106" s="125"/>
      <c r="G106" s="125"/>
      <c r="H106" s="125"/>
      <c r="I106" s="125"/>
      <c r="J106" s="125"/>
      <c r="K106" s="125"/>
      <c r="L106" s="127"/>
      <c r="M106" s="112" t="str">
        <f t="shared" si="5"/>
        <v/>
      </c>
      <c r="N106" s="113">
        <f t="shared" si="6"/>
        <v>0</v>
      </c>
    </row>
    <row r="107" spans="1:14" ht="13.5" customHeight="1" x14ac:dyDescent="0.2">
      <c r="N107" s="113">
        <f>SUM(N37:N106)</f>
        <v>0</v>
      </c>
    </row>
  </sheetData>
  <sheetProtection sheet="1" selectLockedCells="1"/>
  <mergeCells count="51">
    <mergeCell ref="C13:E13"/>
    <mergeCell ref="E15:F15"/>
    <mergeCell ref="C14:I14"/>
    <mergeCell ref="A15:B15"/>
    <mergeCell ref="A13:B13"/>
    <mergeCell ref="F13:G13"/>
    <mergeCell ref="G15:I15"/>
    <mergeCell ref="C15:D15"/>
    <mergeCell ref="A14:B14"/>
    <mergeCell ref="H13:I13"/>
    <mergeCell ref="A16:B16"/>
    <mergeCell ref="C16:D16"/>
    <mergeCell ref="E16:F16"/>
    <mergeCell ref="G16:I16"/>
    <mergeCell ref="G30:H30"/>
    <mergeCell ref="H24:I24"/>
    <mergeCell ref="E17:F17"/>
    <mergeCell ref="H23:I23"/>
    <mergeCell ref="G28:H28"/>
    <mergeCell ref="H20:I20"/>
    <mergeCell ref="H22:I22"/>
    <mergeCell ref="H21:I21"/>
    <mergeCell ref="H25:I25"/>
    <mergeCell ref="G18:I18"/>
    <mergeCell ref="A32:L32"/>
    <mergeCell ref="G29:H29"/>
    <mergeCell ref="A26:B26"/>
    <mergeCell ref="H26:I26"/>
    <mergeCell ref="A17:B17"/>
    <mergeCell ref="A18:B18"/>
    <mergeCell ref="G17:I17"/>
    <mergeCell ref="C18:D18"/>
    <mergeCell ref="E18:F18"/>
    <mergeCell ref="C17:D17"/>
    <mergeCell ref="A5:B6"/>
    <mergeCell ref="C8:I8"/>
    <mergeCell ref="A11:B12"/>
    <mergeCell ref="D11:I11"/>
    <mergeCell ref="A10:B10"/>
    <mergeCell ref="C9:I9"/>
    <mergeCell ref="C10:I10"/>
    <mergeCell ref="C12:I12"/>
    <mergeCell ref="A8:B8"/>
    <mergeCell ref="A9:B9"/>
    <mergeCell ref="A3:B3"/>
    <mergeCell ref="A4:B4"/>
    <mergeCell ref="A1:I1"/>
    <mergeCell ref="C2:I2"/>
    <mergeCell ref="C3:I3"/>
    <mergeCell ref="C4:I4"/>
    <mergeCell ref="A2:B2"/>
  </mergeCells>
  <phoneticPr fontId="2"/>
  <pageMargins left="0.59055118110236227" right="0.59055118110236227" top="0.59055118110236227" bottom="0.59055118110236227" header="0.51181102362204722" footer="0.51181102362204722"/>
  <pageSetup paperSize="9" scale="74" fitToHeight="0" orientation="portrait" horizontalDpi="300" verticalDpi="300" r:id="rId1"/>
  <headerFooter alignWithMargins="0">
    <oddFooter>&amp;C&amp;10&amp;A-&amp;P/&amp;N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AD53"/>
  <sheetViews>
    <sheetView showGridLines="0" workbookViewId="0">
      <selection activeCell="L24" sqref="L24"/>
    </sheetView>
  </sheetViews>
  <sheetFormatPr defaultColWidth="9" defaultRowHeight="12" x14ac:dyDescent="0.2"/>
  <cols>
    <col min="1" max="2" width="4.81640625" style="1" bestFit="1" customWidth="1"/>
    <col min="3" max="3" width="3.1796875" style="1" hidden="1" customWidth="1"/>
    <col min="4" max="4" width="10.90625" style="1" bestFit="1" customWidth="1"/>
    <col min="5" max="8" width="4.81640625" style="1" bestFit="1" customWidth="1"/>
    <col min="9" max="9" width="5" style="1" hidden="1" customWidth="1"/>
    <col min="10" max="10" width="10.90625" style="1" bestFit="1" customWidth="1"/>
    <col min="11" max="14" width="4.81640625" style="1" bestFit="1" customWidth="1"/>
    <col min="15" max="15" width="4.08984375" style="1" hidden="1" customWidth="1"/>
    <col min="16" max="16" width="5" style="1" hidden="1" customWidth="1"/>
    <col min="17" max="17" width="10.90625" style="1" bestFit="1" customWidth="1"/>
    <col min="18" max="18" width="4.81640625" style="1" bestFit="1" customWidth="1"/>
    <col min="19" max="19" width="10.90625" style="1" bestFit="1" customWidth="1"/>
    <col min="20" max="23" width="4.81640625" style="1" bestFit="1" customWidth="1"/>
    <col min="24" max="24" width="4.08984375" style="1" hidden="1" customWidth="1"/>
    <col min="25" max="25" width="5" style="1" hidden="1" customWidth="1"/>
    <col min="26" max="26" width="10.90625" style="1" bestFit="1" customWidth="1"/>
    <col min="27" max="27" width="4.81640625" style="1" bestFit="1" customWidth="1"/>
    <col min="28" max="28" width="10.90625" style="1" bestFit="1" customWidth="1"/>
    <col min="29" max="30" width="4.81640625" style="1" bestFit="1" customWidth="1"/>
    <col min="31" max="16384" width="9" style="1"/>
  </cols>
  <sheetData>
    <row r="1" spans="1:30" ht="12.5" thickBot="1" x14ac:dyDescent="0.25">
      <c r="A1" s="190" t="s">
        <v>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">
      <c r="A2" s="191" t="s">
        <v>71</v>
      </c>
      <c r="B2" s="192"/>
      <c r="C2" s="193"/>
      <c r="D2" s="193"/>
      <c r="E2" s="193"/>
      <c r="F2" s="194"/>
      <c r="G2" s="173" t="s">
        <v>72</v>
      </c>
      <c r="H2" s="174"/>
      <c r="I2" s="174"/>
      <c r="J2" s="174"/>
      <c r="K2" s="174"/>
      <c r="L2" s="175"/>
      <c r="M2" s="173" t="s">
        <v>73</v>
      </c>
      <c r="N2" s="174"/>
      <c r="O2" s="174"/>
      <c r="P2" s="174"/>
      <c r="Q2" s="174"/>
      <c r="R2" s="174"/>
      <c r="S2" s="174"/>
      <c r="T2" s="174"/>
      <c r="U2" s="175"/>
      <c r="V2" s="173" t="s">
        <v>185</v>
      </c>
      <c r="W2" s="174"/>
      <c r="X2" s="174"/>
      <c r="Y2" s="174"/>
      <c r="Z2" s="174"/>
      <c r="AA2" s="174"/>
      <c r="AB2" s="174"/>
      <c r="AC2" s="174"/>
      <c r="AD2" s="175"/>
    </row>
    <row r="3" spans="1:30" ht="24" x14ac:dyDescent="0.2">
      <c r="A3" s="3"/>
      <c r="B3" s="4" t="s">
        <v>9</v>
      </c>
      <c r="C3" s="5"/>
      <c r="D3" s="5" t="s">
        <v>10</v>
      </c>
      <c r="E3" s="5" t="s">
        <v>4</v>
      </c>
      <c r="F3" s="6" t="s">
        <v>5</v>
      </c>
      <c r="G3" s="3"/>
      <c r="H3" s="7" t="s">
        <v>9</v>
      </c>
      <c r="I3" s="7"/>
      <c r="J3" s="5" t="s">
        <v>10</v>
      </c>
      <c r="K3" s="5" t="s">
        <v>4</v>
      </c>
      <c r="L3" s="6" t="s">
        <v>5</v>
      </c>
      <c r="M3" s="3"/>
      <c r="N3" s="7" t="s">
        <v>9</v>
      </c>
      <c r="O3" s="5"/>
      <c r="P3" s="5"/>
      <c r="Q3" s="5" t="s">
        <v>10</v>
      </c>
      <c r="R3" s="5" t="s">
        <v>4</v>
      </c>
      <c r="S3" s="5" t="s">
        <v>10</v>
      </c>
      <c r="T3" s="5" t="s">
        <v>4</v>
      </c>
      <c r="U3" s="6" t="s">
        <v>5</v>
      </c>
      <c r="V3" s="3"/>
      <c r="W3" s="7" t="s">
        <v>9</v>
      </c>
      <c r="X3" s="5"/>
      <c r="Y3" s="5"/>
      <c r="Z3" s="5" t="s">
        <v>10</v>
      </c>
      <c r="AA3" s="5" t="s">
        <v>4</v>
      </c>
      <c r="AB3" s="5" t="s">
        <v>10</v>
      </c>
      <c r="AC3" s="5" t="s">
        <v>4</v>
      </c>
      <c r="AD3" s="6" t="s">
        <v>5</v>
      </c>
    </row>
    <row r="4" spans="1:30" x14ac:dyDescent="0.2">
      <c r="A4" s="8" t="str">
        <f>IF(D4&lt;&gt;"",1,"")</f>
        <v/>
      </c>
      <c r="B4" s="9" t="str">
        <f t="shared" ref="B4:B18" si="0">IF(D4&lt;&gt;"",VLOOKUP(C4,List_Solo,7,FALSE),"")</f>
        <v/>
      </c>
      <c r="C4" s="10">
        <v>1</v>
      </c>
      <c r="D4" s="11" t="str">
        <f t="shared" ref="D4:D18" si="1">IF(ISERROR(VLOOKUP(C4,List_Solo,5,FALSE))=FALSE,VLOOKUP(C4,List_Solo,5,FALSE),"")</f>
        <v/>
      </c>
      <c r="E4" s="11" t="str">
        <f t="shared" ref="E4:E18" si="2">IF(D4&lt;&gt;"",VLOOKUP(D4,Entry_List,3,FALSE),"")</f>
        <v/>
      </c>
      <c r="F4" s="12"/>
      <c r="G4" s="186" t="str">
        <f>IF(J4&lt;&gt;"",1,"")</f>
        <v/>
      </c>
      <c r="H4" s="179" t="str">
        <f>IF(J4&lt;&gt;"",VLOOKUP(I4,List_Duet,6,FALSE),"")</f>
        <v/>
      </c>
      <c r="I4" s="13" t="s">
        <v>74</v>
      </c>
      <c r="J4" s="11" t="str">
        <f t="shared" ref="J4:J48" si="3">IF(ISERROR(VLOOKUP(I4,List_Duet,4,FALSE))=FALSE,VLOOKUP(I4,List_Duet,4,FALSE),"")</f>
        <v/>
      </c>
      <c r="K4" s="11" t="str">
        <f t="shared" ref="K4:K48" si="4">IF(J4&lt;&gt;"",VLOOKUP(J4,Entry_List,3,FALSE),"")</f>
        <v/>
      </c>
      <c r="L4" s="14"/>
      <c r="M4" s="176" t="str">
        <f>IF(Q4&lt;&gt;"",1,"")</f>
        <v/>
      </c>
      <c r="N4" s="179" t="str">
        <f>IF(Q4&lt;&gt;"",VLOOKUP(O4,List_Team,5,FALSE),"")</f>
        <v/>
      </c>
      <c r="O4" s="13" t="s">
        <v>74</v>
      </c>
      <c r="P4" s="13" t="s">
        <v>75</v>
      </c>
      <c r="Q4" s="11" t="str">
        <f t="shared" ref="Q4:Q43" si="5">IF(ISERROR(VLOOKUP(O4,List_Team,3,FALSE))=FALSE,VLOOKUP(O4,List_Team,3,FALSE),"")</f>
        <v/>
      </c>
      <c r="R4" s="11" t="str">
        <f>IF(Q4&lt;&gt;"",VLOOKUP(Q4,Entry_List,3,FALSE),"")</f>
        <v/>
      </c>
      <c r="S4" s="11" t="str">
        <f t="shared" ref="S4:S43" si="6">IF(ISERROR(VLOOKUP(P4,List_Team,3,FALSE))=FALSE,VLOOKUP(P4,List_Team,3,FALSE),"")</f>
        <v/>
      </c>
      <c r="T4" s="11" t="str">
        <f t="shared" ref="T4:T43" si="7">IF(S4&lt;&gt;"",VLOOKUP(S4,Entry_List,3,FALSE),"")</f>
        <v/>
      </c>
      <c r="U4" s="14"/>
      <c r="V4" s="176" t="str">
        <f>IF(Z4&lt;&gt;"",1,"")</f>
        <v/>
      </c>
      <c r="W4" s="179" t="str">
        <f>IF(Z4&lt;&gt;"",VLOOKUP(X4,List_Team,5,FALSE),"")</f>
        <v/>
      </c>
      <c r="X4" s="13" t="s">
        <v>74</v>
      </c>
      <c r="Y4" s="13" t="s">
        <v>75</v>
      </c>
      <c r="Z4" s="11" t="str">
        <f t="shared" ref="Z4:Z39" si="8">IF(ISERROR(VLOOKUP(X4,List_FC,2,FALSE))=FALSE,VLOOKUP(X4,List_FC,2,FALSE),"")</f>
        <v/>
      </c>
      <c r="AA4" s="11" t="str">
        <f t="shared" ref="AA4:AA9" si="9">IF(Z4&lt;&gt;"",VLOOKUP(Z4,Entry_List,3,FALSE),"")</f>
        <v/>
      </c>
      <c r="AB4" s="11" t="str">
        <f t="shared" ref="AB4:AB39" si="10">IF(ISERROR(VLOOKUP(Y4,List_FC,2,FALSE))=FALSE,VLOOKUP(Y4,List_FC,2,FALSE),"")</f>
        <v/>
      </c>
      <c r="AC4" s="11" t="str">
        <f t="shared" ref="AC4:AC9" si="11">IF(AB4&lt;&gt;"",VLOOKUP(AB4,Entry_List,3,FALSE),"")</f>
        <v/>
      </c>
      <c r="AD4" s="14"/>
    </row>
    <row r="5" spans="1:30" x14ac:dyDescent="0.2">
      <c r="A5" s="8" t="str">
        <f t="shared" ref="A5:A18" si="12">IF(D5&lt;&gt;"",A4+1,"")</f>
        <v/>
      </c>
      <c r="B5" s="9" t="str">
        <f t="shared" si="0"/>
        <v/>
      </c>
      <c r="C5" s="10">
        <v>2</v>
      </c>
      <c r="D5" s="11" t="str">
        <f t="shared" si="1"/>
        <v/>
      </c>
      <c r="E5" s="11" t="str">
        <f t="shared" si="2"/>
        <v/>
      </c>
      <c r="F5" s="12"/>
      <c r="G5" s="187"/>
      <c r="H5" s="180"/>
      <c r="I5" s="15" t="s">
        <v>11</v>
      </c>
      <c r="J5" s="16" t="str">
        <f t="shared" si="3"/>
        <v/>
      </c>
      <c r="K5" s="16" t="str">
        <f t="shared" si="4"/>
        <v/>
      </c>
      <c r="L5" s="17"/>
      <c r="M5" s="177"/>
      <c r="N5" s="180"/>
      <c r="O5" s="15" t="s">
        <v>76</v>
      </c>
      <c r="P5" s="15" t="s">
        <v>77</v>
      </c>
      <c r="Q5" s="16" t="str">
        <f t="shared" si="5"/>
        <v/>
      </c>
      <c r="R5" s="16" t="str">
        <f>IF(Q5&lt;&gt;"",VLOOKUP(Q5,Entry_List,3,FALSE),"")</f>
        <v/>
      </c>
      <c r="S5" s="16" t="str">
        <f t="shared" si="6"/>
        <v/>
      </c>
      <c r="T5" s="16" t="str">
        <f t="shared" si="7"/>
        <v/>
      </c>
      <c r="U5" s="17"/>
      <c r="V5" s="177"/>
      <c r="W5" s="180"/>
      <c r="X5" s="15" t="s">
        <v>76</v>
      </c>
      <c r="Y5" s="15" t="s">
        <v>77</v>
      </c>
      <c r="Z5" s="16" t="str">
        <f t="shared" si="8"/>
        <v/>
      </c>
      <c r="AA5" s="16" t="str">
        <f t="shared" si="9"/>
        <v/>
      </c>
      <c r="AB5" s="16" t="str">
        <f t="shared" si="10"/>
        <v/>
      </c>
      <c r="AC5" s="16" t="str">
        <f t="shared" si="11"/>
        <v/>
      </c>
      <c r="AD5" s="17"/>
    </row>
    <row r="6" spans="1:30" x14ac:dyDescent="0.2">
      <c r="A6" s="8" t="str">
        <f t="shared" si="12"/>
        <v/>
      </c>
      <c r="B6" s="9" t="str">
        <f t="shared" si="0"/>
        <v/>
      </c>
      <c r="C6" s="10">
        <v>3</v>
      </c>
      <c r="D6" s="11" t="str">
        <f t="shared" si="1"/>
        <v/>
      </c>
      <c r="E6" s="11" t="str">
        <f t="shared" si="2"/>
        <v/>
      </c>
      <c r="F6" s="12"/>
      <c r="G6" s="188"/>
      <c r="H6" s="181"/>
      <c r="I6" s="18" t="s">
        <v>12</v>
      </c>
      <c r="J6" s="19" t="str">
        <f t="shared" si="3"/>
        <v/>
      </c>
      <c r="K6" s="19" t="str">
        <f t="shared" si="4"/>
        <v/>
      </c>
      <c r="L6" s="20"/>
      <c r="M6" s="177"/>
      <c r="N6" s="180"/>
      <c r="O6" s="15" t="s">
        <v>78</v>
      </c>
      <c r="P6" s="15" t="s">
        <v>79</v>
      </c>
      <c r="Q6" s="16" t="str">
        <f t="shared" si="5"/>
        <v/>
      </c>
      <c r="R6" s="16" t="str">
        <f>IF(Q6&lt;&gt;"",VLOOKUP(Q6,Entry_List,3,FALSE),"")</f>
        <v/>
      </c>
      <c r="S6" s="16" t="str">
        <f t="shared" si="6"/>
        <v/>
      </c>
      <c r="T6" s="16" t="str">
        <f t="shared" si="7"/>
        <v/>
      </c>
      <c r="U6" s="17"/>
      <c r="V6" s="177"/>
      <c r="W6" s="180"/>
      <c r="X6" s="15" t="s">
        <v>78</v>
      </c>
      <c r="Y6" s="15" t="s">
        <v>79</v>
      </c>
      <c r="Z6" s="16" t="str">
        <f t="shared" si="8"/>
        <v/>
      </c>
      <c r="AA6" s="16" t="str">
        <f t="shared" si="9"/>
        <v/>
      </c>
      <c r="AB6" s="16" t="str">
        <f t="shared" si="10"/>
        <v/>
      </c>
      <c r="AC6" s="16" t="str">
        <f t="shared" si="11"/>
        <v/>
      </c>
      <c r="AD6" s="17"/>
    </row>
    <row r="7" spans="1:30" x14ac:dyDescent="0.2">
      <c r="A7" s="8" t="str">
        <f t="shared" si="12"/>
        <v/>
      </c>
      <c r="B7" s="9" t="str">
        <f t="shared" si="0"/>
        <v/>
      </c>
      <c r="C7" s="10">
        <v>4</v>
      </c>
      <c r="D7" s="11" t="str">
        <f t="shared" si="1"/>
        <v/>
      </c>
      <c r="E7" s="11" t="str">
        <f t="shared" si="2"/>
        <v/>
      </c>
      <c r="F7" s="12"/>
      <c r="G7" s="186" t="str">
        <f>IF(J7&lt;&gt;"",G4+1,"")</f>
        <v/>
      </c>
      <c r="H7" s="179" t="str">
        <f>IF(J7&lt;&gt;"",VLOOKUP(I7,List_Duet,6,FALSE),"")</f>
        <v/>
      </c>
      <c r="I7" s="13" t="s">
        <v>80</v>
      </c>
      <c r="J7" s="11" t="str">
        <f t="shared" si="3"/>
        <v/>
      </c>
      <c r="K7" s="11" t="str">
        <f t="shared" si="4"/>
        <v/>
      </c>
      <c r="L7" s="14"/>
      <c r="M7" s="177"/>
      <c r="N7" s="180"/>
      <c r="O7" s="15" t="s">
        <v>81</v>
      </c>
      <c r="P7" s="15" t="s">
        <v>82</v>
      </c>
      <c r="Q7" s="16" t="str">
        <f t="shared" si="5"/>
        <v/>
      </c>
      <c r="R7" s="16" t="str">
        <f>IF(Q7&lt;&gt;"",VLOOKUP(Q7,Entry_List,3,FALSE),"")</f>
        <v/>
      </c>
      <c r="S7" s="16" t="str">
        <f t="shared" si="6"/>
        <v/>
      </c>
      <c r="T7" s="16" t="str">
        <f t="shared" si="7"/>
        <v/>
      </c>
      <c r="U7" s="17"/>
      <c r="V7" s="177"/>
      <c r="W7" s="180"/>
      <c r="X7" s="15" t="s">
        <v>81</v>
      </c>
      <c r="Y7" s="15" t="s">
        <v>82</v>
      </c>
      <c r="Z7" s="16" t="str">
        <f t="shared" si="8"/>
        <v/>
      </c>
      <c r="AA7" s="16" t="str">
        <f t="shared" si="9"/>
        <v/>
      </c>
      <c r="AB7" s="16" t="str">
        <f t="shared" si="10"/>
        <v/>
      </c>
      <c r="AC7" s="16" t="str">
        <f t="shared" si="11"/>
        <v/>
      </c>
      <c r="AD7" s="17"/>
    </row>
    <row r="8" spans="1:30" x14ac:dyDescent="0.2">
      <c r="A8" s="8" t="str">
        <f t="shared" si="12"/>
        <v/>
      </c>
      <c r="B8" s="9" t="str">
        <f t="shared" si="0"/>
        <v/>
      </c>
      <c r="C8" s="10">
        <v>5</v>
      </c>
      <c r="D8" s="11" t="str">
        <f t="shared" si="1"/>
        <v/>
      </c>
      <c r="E8" s="11" t="str">
        <f t="shared" si="2"/>
        <v/>
      </c>
      <c r="F8" s="12"/>
      <c r="G8" s="187"/>
      <c r="H8" s="180"/>
      <c r="I8" s="15" t="s">
        <v>13</v>
      </c>
      <c r="J8" s="16" t="str">
        <f t="shared" si="3"/>
        <v/>
      </c>
      <c r="K8" s="16" t="str">
        <f t="shared" si="4"/>
        <v/>
      </c>
      <c r="L8" s="17"/>
      <c r="M8" s="178"/>
      <c r="N8" s="181"/>
      <c r="O8" s="18" t="s">
        <v>83</v>
      </c>
      <c r="P8" s="18" t="s">
        <v>14</v>
      </c>
      <c r="Q8" s="19" t="str">
        <f t="shared" si="5"/>
        <v/>
      </c>
      <c r="R8" s="19" t="str">
        <f>IF(Q8&lt;&gt;"",VLOOKUP(Q8,Entry_List,3,FALSE),"")</f>
        <v/>
      </c>
      <c r="S8" s="19" t="str">
        <f t="shared" si="6"/>
        <v/>
      </c>
      <c r="T8" s="19" t="str">
        <f t="shared" si="7"/>
        <v/>
      </c>
      <c r="U8" s="20"/>
      <c r="V8" s="177"/>
      <c r="W8" s="180"/>
      <c r="X8" s="33" t="s">
        <v>186</v>
      </c>
      <c r="Y8" s="33" t="s">
        <v>187</v>
      </c>
      <c r="Z8" s="34" t="str">
        <f t="shared" si="8"/>
        <v/>
      </c>
      <c r="AA8" s="16" t="str">
        <f t="shared" si="9"/>
        <v/>
      </c>
      <c r="AB8" s="16" t="str">
        <f t="shared" si="10"/>
        <v/>
      </c>
      <c r="AC8" s="16" t="str">
        <f>IF(AB8&lt;&gt;"",VLOOKUP(AB8,Entry_List,3,FALSE),"")</f>
        <v/>
      </c>
      <c r="AD8" s="17"/>
    </row>
    <row r="9" spans="1:30" x14ac:dyDescent="0.2">
      <c r="A9" s="8" t="str">
        <f t="shared" ref="A9:A15" si="13">IF(D9&lt;&gt;"",A8+1,"")</f>
        <v/>
      </c>
      <c r="B9" s="9" t="str">
        <f t="shared" si="0"/>
        <v/>
      </c>
      <c r="C9" s="10">
        <v>6</v>
      </c>
      <c r="D9" s="11" t="str">
        <f t="shared" si="1"/>
        <v/>
      </c>
      <c r="E9" s="11" t="str">
        <f t="shared" si="2"/>
        <v/>
      </c>
      <c r="F9" s="12"/>
      <c r="G9" s="188"/>
      <c r="H9" s="181"/>
      <c r="I9" s="18" t="s">
        <v>15</v>
      </c>
      <c r="J9" s="19" t="str">
        <f t="shared" si="3"/>
        <v/>
      </c>
      <c r="K9" s="19" t="str">
        <f t="shared" si="4"/>
        <v/>
      </c>
      <c r="L9" s="20"/>
      <c r="M9" s="176" t="str">
        <f>IF(Q9&lt;&gt;"",M4+1,"")</f>
        <v/>
      </c>
      <c r="N9" s="179" t="str">
        <f>IF(Q9&lt;&gt;"",VLOOKUP(O9,List_Team,5,FALSE),"")</f>
        <v/>
      </c>
      <c r="O9" s="13" t="s">
        <v>80</v>
      </c>
      <c r="P9" s="13" t="s">
        <v>84</v>
      </c>
      <c r="Q9" s="11" t="str">
        <f t="shared" si="5"/>
        <v/>
      </c>
      <c r="R9" s="11" t="str">
        <f t="shared" ref="R9:R43" si="14">IF(Q9&lt;&gt;"",VLOOKUP(Q9,Entry_List,3,FALSE),"")</f>
        <v/>
      </c>
      <c r="S9" s="11" t="str">
        <f t="shared" si="6"/>
        <v/>
      </c>
      <c r="T9" s="11" t="str">
        <f t="shared" si="7"/>
        <v/>
      </c>
      <c r="U9" s="14"/>
      <c r="V9" s="178"/>
      <c r="W9" s="181"/>
      <c r="X9" s="18" t="s">
        <v>188</v>
      </c>
      <c r="Y9" s="18" t="s">
        <v>189</v>
      </c>
      <c r="Z9" s="19" t="str">
        <f t="shared" si="8"/>
        <v/>
      </c>
      <c r="AA9" s="19" t="str">
        <f t="shared" si="9"/>
        <v/>
      </c>
      <c r="AB9" s="19" t="str">
        <f t="shared" si="10"/>
        <v/>
      </c>
      <c r="AC9" s="19" t="str">
        <f t="shared" si="11"/>
        <v/>
      </c>
      <c r="AD9" s="20"/>
    </row>
    <row r="10" spans="1:30" x14ac:dyDescent="0.2">
      <c r="A10" s="8" t="str">
        <f t="shared" si="13"/>
        <v/>
      </c>
      <c r="B10" s="9" t="str">
        <f t="shared" si="0"/>
        <v/>
      </c>
      <c r="C10" s="10">
        <v>7</v>
      </c>
      <c r="D10" s="11" t="str">
        <f t="shared" si="1"/>
        <v/>
      </c>
      <c r="E10" s="11" t="str">
        <f t="shared" si="2"/>
        <v/>
      </c>
      <c r="F10" s="12"/>
      <c r="G10" s="186" t="str">
        <f>IF(J10&lt;&gt;"",G7+1,"")</f>
        <v/>
      </c>
      <c r="H10" s="179" t="str">
        <f>IF(J10&lt;&gt;"",VLOOKUP(I10,List_Duet,6,FALSE),"")</f>
        <v/>
      </c>
      <c r="I10" s="13" t="s">
        <v>85</v>
      </c>
      <c r="J10" s="11" t="str">
        <f t="shared" si="3"/>
        <v/>
      </c>
      <c r="K10" s="11" t="str">
        <f t="shared" si="4"/>
        <v/>
      </c>
      <c r="L10" s="14"/>
      <c r="M10" s="177"/>
      <c r="N10" s="180"/>
      <c r="O10" s="15" t="s">
        <v>86</v>
      </c>
      <c r="P10" s="15" t="s">
        <v>87</v>
      </c>
      <c r="Q10" s="16" t="str">
        <f t="shared" si="5"/>
        <v/>
      </c>
      <c r="R10" s="16" t="str">
        <f t="shared" si="14"/>
        <v/>
      </c>
      <c r="S10" s="16" t="str">
        <f t="shared" si="6"/>
        <v/>
      </c>
      <c r="T10" s="16" t="str">
        <f t="shared" si="7"/>
        <v/>
      </c>
      <c r="U10" s="17"/>
      <c r="V10" s="176" t="str">
        <f>IF(Z10&lt;&gt;"",V4+1,"")</f>
        <v/>
      </c>
      <c r="W10" s="179" t="str">
        <f>IF(Z10&lt;&gt;"",VLOOKUP(X10,List_Team,5,FALSE),"")</f>
        <v/>
      </c>
      <c r="X10" s="13" t="s">
        <v>190</v>
      </c>
      <c r="Y10" s="13" t="s">
        <v>197</v>
      </c>
      <c r="Z10" s="11" t="str">
        <f t="shared" si="8"/>
        <v/>
      </c>
      <c r="AA10" s="11" t="str">
        <f t="shared" ref="AA10:AA39" si="15">IF(Z10&lt;&gt;"",VLOOKUP(Z10,Entry_List,3,FALSE),"")</f>
        <v/>
      </c>
      <c r="AB10" s="11" t="str">
        <f t="shared" si="10"/>
        <v/>
      </c>
      <c r="AC10" s="11" t="str">
        <f t="shared" ref="AC10:AC39" si="16">IF(AB10&lt;&gt;"",VLOOKUP(AB10,Entry_List,3,FALSE),"")</f>
        <v/>
      </c>
      <c r="AD10" s="14"/>
    </row>
    <row r="11" spans="1:30" x14ac:dyDescent="0.2">
      <c r="A11" s="8" t="str">
        <f t="shared" si="13"/>
        <v/>
      </c>
      <c r="B11" s="9" t="str">
        <f t="shared" si="0"/>
        <v/>
      </c>
      <c r="C11" s="10">
        <v>8</v>
      </c>
      <c r="D11" s="11" t="str">
        <f t="shared" si="1"/>
        <v/>
      </c>
      <c r="E11" s="11" t="str">
        <f t="shared" si="2"/>
        <v/>
      </c>
      <c r="F11" s="12"/>
      <c r="G11" s="187"/>
      <c r="H11" s="180"/>
      <c r="I11" s="15" t="s">
        <v>16</v>
      </c>
      <c r="J11" s="16" t="str">
        <f t="shared" si="3"/>
        <v/>
      </c>
      <c r="K11" s="16" t="str">
        <f t="shared" si="4"/>
        <v/>
      </c>
      <c r="L11" s="17"/>
      <c r="M11" s="177"/>
      <c r="N11" s="180"/>
      <c r="O11" s="15" t="s">
        <v>88</v>
      </c>
      <c r="P11" s="15" t="s">
        <v>89</v>
      </c>
      <c r="Q11" s="16" t="str">
        <f t="shared" si="5"/>
        <v/>
      </c>
      <c r="R11" s="16" t="str">
        <f t="shared" si="14"/>
        <v/>
      </c>
      <c r="S11" s="16" t="str">
        <f t="shared" si="6"/>
        <v/>
      </c>
      <c r="T11" s="16" t="str">
        <f t="shared" si="7"/>
        <v/>
      </c>
      <c r="U11" s="17"/>
      <c r="V11" s="177"/>
      <c r="W11" s="180"/>
      <c r="X11" s="15" t="s">
        <v>191</v>
      </c>
      <c r="Y11" s="15" t="s">
        <v>198</v>
      </c>
      <c r="Z11" s="16" t="str">
        <f t="shared" si="8"/>
        <v/>
      </c>
      <c r="AA11" s="16" t="str">
        <f t="shared" si="15"/>
        <v/>
      </c>
      <c r="AB11" s="16" t="str">
        <f t="shared" si="10"/>
        <v/>
      </c>
      <c r="AC11" s="16" t="str">
        <f t="shared" si="16"/>
        <v/>
      </c>
      <c r="AD11" s="17"/>
    </row>
    <row r="12" spans="1:30" x14ac:dyDescent="0.2">
      <c r="A12" s="8" t="str">
        <f t="shared" si="13"/>
        <v/>
      </c>
      <c r="B12" s="9" t="str">
        <f t="shared" si="0"/>
        <v/>
      </c>
      <c r="C12" s="10">
        <v>9</v>
      </c>
      <c r="D12" s="11" t="str">
        <f t="shared" si="1"/>
        <v/>
      </c>
      <c r="E12" s="11" t="str">
        <f t="shared" si="2"/>
        <v/>
      </c>
      <c r="F12" s="12"/>
      <c r="G12" s="188"/>
      <c r="H12" s="181"/>
      <c r="I12" s="18" t="s">
        <v>17</v>
      </c>
      <c r="J12" s="19" t="str">
        <f t="shared" si="3"/>
        <v/>
      </c>
      <c r="K12" s="19" t="str">
        <f t="shared" si="4"/>
        <v/>
      </c>
      <c r="L12" s="20"/>
      <c r="M12" s="177"/>
      <c r="N12" s="180"/>
      <c r="O12" s="15" t="s">
        <v>90</v>
      </c>
      <c r="P12" s="15" t="s">
        <v>91</v>
      </c>
      <c r="Q12" s="16" t="str">
        <f t="shared" si="5"/>
        <v/>
      </c>
      <c r="R12" s="16" t="str">
        <f t="shared" si="14"/>
        <v/>
      </c>
      <c r="S12" s="16" t="str">
        <f t="shared" si="6"/>
        <v/>
      </c>
      <c r="T12" s="16" t="str">
        <f t="shared" si="7"/>
        <v/>
      </c>
      <c r="U12" s="17"/>
      <c r="V12" s="177"/>
      <c r="W12" s="180"/>
      <c r="X12" s="15" t="s">
        <v>192</v>
      </c>
      <c r="Y12" s="15" t="s">
        <v>193</v>
      </c>
      <c r="Z12" s="16" t="str">
        <f t="shared" si="8"/>
        <v/>
      </c>
      <c r="AA12" s="16" t="str">
        <f t="shared" si="15"/>
        <v/>
      </c>
      <c r="AB12" s="16" t="str">
        <f t="shared" si="10"/>
        <v/>
      </c>
      <c r="AC12" s="16" t="str">
        <f t="shared" si="16"/>
        <v/>
      </c>
      <c r="AD12" s="17"/>
    </row>
    <row r="13" spans="1:30" x14ac:dyDescent="0.2">
      <c r="A13" s="8" t="str">
        <f t="shared" si="13"/>
        <v/>
      </c>
      <c r="B13" s="9" t="str">
        <f t="shared" si="0"/>
        <v/>
      </c>
      <c r="C13" s="10">
        <v>10</v>
      </c>
      <c r="D13" s="11" t="str">
        <f t="shared" si="1"/>
        <v/>
      </c>
      <c r="E13" s="11" t="str">
        <f t="shared" si="2"/>
        <v/>
      </c>
      <c r="F13" s="12"/>
      <c r="G13" s="186" t="str">
        <f>IF(J13&lt;&gt;"",G10+1,"")</f>
        <v/>
      </c>
      <c r="H13" s="179" t="str">
        <f>IF(J13&lt;&gt;"",VLOOKUP(I13,List_Duet,6,FALSE),"")</f>
        <v/>
      </c>
      <c r="I13" s="13" t="s">
        <v>92</v>
      </c>
      <c r="J13" s="11" t="str">
        <f t="shared" si="3"/>
        <v/>
      </c>
      <c r="K13" s="11" t="str">
        <f t="shared" si="4"/>
        <v/>
      </c>
      <c r="L13" s="14"/>
      <c r="M13" s="178"/>
      <c r="N13" s="181"/>
      <c r="O13" s="18" t="s">
        <v>93</v>
      </c>
      <c r="P13" s="18" t="s">
        <v>18</v>
      </c>
      <c r="Q13" s="19" t="str">
        <f t="shared" si="5"/>
        <v/>
      </c>
      <c r="R13" s="19" t="str">
        <f t="shared" si="14"/>
        <v/>
      </c>
      <c r="S13" s="19" t="str">
        <f t="shared" si="6"/>
        <v/>
      </c>
      <c r="T13" s="19" t="str">
        <f t="shared" si="7"/>
        <v/>
      </c>
      <c r="U13" s="20"/>
      <c r="V13" s="177"/>
      <c r="W13" s="180"/>
      <c r="X13" s="15" t="s">
        <v>194</v>
      </c>
      <c r="Y13" s="15" t="s">
        <v>199</v>
      </c>
      <c r="Z13" s="16" t="str">
        <f t="shared" si="8"/>
        <v/>
      </c>
      <c r="AA13" s="16" t="str">
        <f t="shared" si="15"/>
        <v/>
      </c>
      <c r="AB13" s="16" t="str">
        <f t="shared" si="10"/>
        <v/>
      </c>
      <c r="AC13" s="16" t="str">
        <f t="shared" si="16"/>
        <v/>
      </c>
      <c r="AD13" s="17"/>
    </row>
    <row r="14" spans="1:30" x14ac:dyDescent="0.2">
      <c r="A14" s="8" t="str">
        <f t="shared" si="13"/>
        <v/>
      </c>
      <c r="B14" s="9" t="str">
        <f t="shared" si="0"/>
        <v/>
      </c>
      <c r="C14" s="10">
        <v>11</v>
      </c>
      <c r="D14" s="11" t="str">
        <f t="shared" si="1"/>
        <v/>
      </c>
      <c r="E14" s="11" t="str">
        <f t="shared" si="2"/>
        <v/>
      </c>
      <c r="F14" s="12"/>
      <c r="G14" s="187"/>
      <c r="H14" s="180"/>
      <c r="I14" s="15" t="s">
        <v>19</v>
      </c>
      <c r="J14" s="16" t="str">
        <f t="shared" si="3"/>
        <v/>
      </c>
      <c r="K14" s="16" t="str">
        <f t="shared" si="4"/>
        <v/>
      </c>
      <c r="L14" s="17"/>
      <c r="M14" s="176" t="str">
        <f>IF(Q14&lt;&gt;"",M9+1,"")</f>
        <v/>
      </c>
      <c r="N14" s="179" t="str">
        <f>IF(Q14&lt;&gt;"",VLOOKUP(O14,List_Team,5,FALSE),"")</f>
        <v/>
      </c>
      <c r="O14" s="13" t="s">
        <v>85</v>
      </c>
      <c r="P14" s="13" t="s">
        <v>94</v>
      </c>
      <c r="Q14" s="11" t="str">
        <f t="shared" si="5"/>
        <v/>
      </c>
      <c r="R14" s="11" t="str">
        <f t="shared" si="14"/>
        <v/>
      </c>
      <c r="S14" s="11" t="str">
        <f t="shared" si="6"/>
        <v/>
      </c>
      <c r="T14" s="11" t="str">
        <f t="shared" si="7"/>
        <v/>
      </c>
      <c r="U14" s="14"/>
      <c r="V14" s="177"/>
      <c r="W14" s="180"/>
      <c r="X14" s="33" t="s">
        <v>195</v>
      </c>
      <c r="Y14" s="33" t="s">
        <v>200</v>
      </c>
      <c r="Z14" s="34" t="str">
        <f t="shared" si="8"/>
        <v/>
      </c>
      <c r="AA14" s="16" t="str">
        <f t="shared" si="15"/>
        <v/>
      </c>
      <c r="AB14" s="16" t="str">
        <f t="shared" si="10"/>
        <v/>
      </c>
      <c r="AC14" s="16" t="str">
        <f t="shared" si="16"/>
        <v/>
      </c>
      <c r="AD14" s="17"/>
    </row>
    <row r="15" spans="1:30" x14ac:dyDescent="0.2">
      <c r="A15" s="8" t="str">
        <f t="shared" si="13"/>
        <v/>
      </c>
      <c r="B15" s="9" t="str">
        <f t="shared" si="0"/>
        <v/>
      </c>
      <c r="C15" s="10">
        <v>12</v>
      </c>
      <c r="D15" s="11" t="str">
        <f t="shared" si="1"/>
        <v/>
      </c>
      <c r="E15" s="11" t="str">
        <f t="shared" si="2"/>
        <v/>
      </c>
      <c r="F15" s="12"/>
      <c r="G15" s="188"/>
      <c r="H15" s="181"/>
      <c r="I15" s="18" t="s">
        <v>20</v>
      </c>
      <c r="J15" s="19" t="str">
        <f t="shared" si="3"/>
        <v/>
      </c>
      <c r="K15" s="19" t="str">
        <f t="shared" si="4"/>
        <v/>
      </c>
      <c r="L15" s="20"/>
      <c r="M15" s="177"/>
      <c r="N15" s="180"/>
      <c r="O15" s="15" t="s">
        <v>95</v>
      </c>
      <c r="P15" s="15" t="s">
        <v>96</v>
      </c>
      <c r="Q15" s="16" t="str">
        <f t="shared" si="5"/>
        <v/>
      </c>
      <c r="R15" s="16" t="str">
        <f t="shared" si="14"/>
        <v/>
      </c>
      <c r="S15" s="16" t="str">
        <f t="shared" si="6"/>
        <v/>
      </c>
      <c r="T15" s="16" t="str">
        <f t="shared" si="7"/>
        <v/>
      </c>
      <c r="U15" s="17"/>
      <c r="V15" s="178"/>
      <c r="W15" s="181"/>
      <c r="X15" s="18" t="s">
        <v>196</v>
      </c>
      <c r="Y15" s="18" t="s">
        <v>201</v>
      </c>
      <c r="Z15" s="19" t="str">
        <f t="shared" si="8"/>
        <v/>
      </c>
      <c r="AA15" s="19" t="str">
        <f t="shared" si="15"/>
        <v/>
      </c>
      <c r="AB15" s="19" t="str">
        <f t="shared" si="10"/>
        <v/>
      </c>
      <c r="AC15" s="19" t="str">
        <f t="shared" si="16"/>
        <v/>
      </c>
      <c r="AD15" s="20"/>
    </row>
    <row r="16" spans="1:30" x14ac:dyDescent="0.2">
      <c r="A16" s="8" t="str">
        <f t="shared" si="12"/>
        <v/>
      </c>
      <c r="B16" s="9" t="str">
        <f t="shared" si="0"/>
        <v/>
      </c>
      <c r="C16" s="10">
        <v>13</v>
      </c>
      <c r="D16" s="11" t="str">
        <f t="shared" si="1"/>
        <v/>
      </c>
      <c r="E16" s="11" t="str">
        <f t="shared" si="2"/>
        <v/>
      </c>
      <c r="F16" s="12"/>
      <c r="G16" s="186" t="str">
        <f>IF(J16&lt;&gt;"",G13+1,"")</f>
        <v/>
      </c>
      <c r="H16" s="179" t="str">
        <f>IF(J16&lt;&gt;"",VLOOKUP(I16,List_Duet,6,FALSE),"")</f>
        <v/>
      </c>
      <c r="I16" s="13" t="s">
        <v>97</v>
      </c>
      <c r="J16" s="11" t="str">
        <f t="shared" si="3"/>
        <v/>
      </c>
      <c r="K16" s="11" t="str">
        <f t="shared" si="4"/>
        <v/>
      </c>
      <c r="L16" s="14"/>
      <c r="M16" s="177"/>
      <c r="N16" s="180"/>
      <c r="O16" s="15" t="s">
        <v>98</v>
      </c>
      <c r="P16" s="15" t="s">
        <v>99</v>
      </c>
      <c r="Q16" s="16" t="str">
        <f t="shared" si="5"/>
        <v/>
      </c>
      <c r="R16" s="16" t="str">
        <f t="shared" si="14"/>
        <v/>
      </c>
      <c r="S16" s="16" t="str">
        <f t="shared" si="6"/>
        <v/>
      </c>
      <c r="T16" s="16" t="str">
        <f t="shared" si="7"/>
        <v/>
      </c>
      <c r="U16" s="17"/>
      <c r="V16" s="176" t="str">
        <f>IF(Z16&lt;&gt;"",V10+1,"")</f>
        <v/>
      </c>
      <c r="W16" s="179" t="str">
        <f>IF(Z16&lt;&gt;"",VLOOKUP(X16,List_Team,5,FALSE),"")</f>
        <v/>
      </c>
      <c r="X16" s="13" t="s">
        <v>202</v>
      </c>
      <c r="Y16" s="13" t="s">
        <v>224</v>
      </c>
      <c r="Z16" s="11" t="str">
        <f t="shared" si="8"/>
        <v/>
      </c>
      <c r="AA16" s="11" t="str">
        <f t="shared" si="15"/>
        <v/>
      </c>
      <c r="AB16" s="11" t="str">
        <f t="shared" si="10"/>
        <v/>
      </c>
      <c r="AC16" s="11" t="str">
        <f t="shared" si="16"/>
        <v/>
      </c>
      <c r="AD16" s="14"/>
    </row>
    <row r="17" spans="1:30" x14ac:dyDescent="0.2">
      <c r="A17" s="8" t="str">
        <f t="shared" si="12"/>
        <v/>
      </c>
      <c r="B17" s="9" t="str">
        <f t="shared" si="0"/>
        <v/>
      </c>
      <c r="C17" s="10">
        <v>14</v>
      </c>
      <c r="D17" s="11" t="str">
        <f t="shared" si="1"/>
        <v/>
      </c>
      <c r="E17" s="11" t="str">
        <f t="shared" si="2"/>
        <v/>
      </c>
      <c r="F17" s="12"/>
      <c r="G17" s="187"/>
      <c r="H17" s="180"/>
      <c r="I17" s="15" t="s">
        <v>21</v>
      </c>
      <c r="J17" s="16" t="str">
        <f t="shared" si="3"/>
        <v/>
      </c>
      <c r="K17" s="16" t="str">
        <f t="shared" si="4"/>
        <v/>
      </c>
      <c r="L17" s="17"/>
      <c r="M17" s="177"/>
      <c r="N17" s="180"/>
      <c r="O17" s="15" t="s">
        <v>100</v>
      </c>
      <c r="P17" s="15" t="s">
        <v>101</v>
      </c>
      <c r="Q17" s="16" t="str">
        <f t="shared" si="5"/>
        <v/>
      </c>
      <c r="R17" s="16" t="str">
        <f t="shared" si="14"/>
        <v/>
      </c>
      <c r="S17" s="16" t="str">
        <f t="shared" si="6"/>
        <v/>
      </c>
      <c r="T17" s="16" t="str">
        <f t="shared" si="7"/>
        <v/>
      </c>
      <c r="U17" s="17"/>
      <c r="V17" s="177"/>
      <c r="W17" s="180"/>
      <c r="X17" s="15" t="s">
        <v>203</v>
      </c>
      <c r="Y17" s="15" t="s">
        <v>225</v>
      </c>
      <c r="Z17" s="16" t="str">
        <f t="shared" si="8"/>
        <v/>
      </c>
      <c r="AA17" s="16" t="str">
        <f t="shared" si="15"/>
        <v/>
      </c>
      <c r="AB17" s="16" t="str">
        <f t="shared" si="10"/>
        <v/>
      </c>
      <c r="AC17" s="16" t="str">
        <f t="shared" si="16"/>
        <v/>
      </c>
      <c r="AD17" s="17"/>
    </row>
    <row r="18" spans="1:30" ht="12.5" thickBot="1" x14ac:dyDescent="0.25">
      <c r="A18" s="21" t="str">
        <f t="shared" si="12"/>
        <v/>
      </c>
      <c r="B18" s="9" t="str">
        <f t="shared" si="0"/>
        <v/>
      </c>
      <c r="C18" s="22">
        <v>15</v>
      </c>
      <c r="D18" s="11" t="str">
        <f t="shared" si="1"/>
        <v/>
      </c>
      <c r="E18" s="22" t="str">
        <f t="shared" si="2"/>
        <v/>
      </c>
      <c r="F18" s="23"/>
      <c r="G18" s="188"/>
      <c r="H18" s="181"/>
      <c r="I18" s="18" t="s">
        <v>22</v>
      </c>
      <c r="J18" s="19" t="str">
        <f t="shared" si="3"/>
        <v/>
      </c>
      <c r="K18" s="19" t="str">
        <f t="shared" si="4"/>
        <v/>
      </c>
      <c r="L18" s="20"/>
      <c r="M18" s="178"/>
      <c r="N18" s="181"/>
      <c r="O18" s="18" t="s">
        <v>102</v>
      </c>
      <c r="P18" s="18" t="s">
        <v>23</v>
      </c>
      <c r="Q18" s="19" t="str">
        <f t="shared" si="5"/>
        <v/>
      </c>
      <c r="R18" s="19" t="str">
        <f t="shared" si="14"/>
        <v/>
      </c>
      <c r="S18" s="19" t="str">
        <f t="shared" si="6"/>
        <v/>
      </c>
      <c r="T18" s="19" t="str">
        <f t="shared" si="7"/>
        <v/>
      </c>
      <c r="U18" s="20"/>
      <c r="V18" s="177"/>
      <c r="W18" s="180"/>
      <c r="X18" s="15" t="s">
        <v>204</v>
      </c>
      <c r="Y18" s="15" t="s">
        <v>226</v>
      </c>
      <c r="Z18" s="16" t="str">
        <f t="shared" si="8"/>
        <v/>
      </c>
      <c r="AA18" s="16" t="str">
        <f t="shared" si="15"/>
        <v/>
      </c>
      <c r="AB18" s="16" t="str">
        <f t="shared" si="10"/>
        <v/>
      </c>
      <c r="AC18" s="16" t="str">
        <f t="shared" si="16"/>
        <v/>
      </c>
      <c r="AD18" s="17"/>
    </row>
    <row r="19" spans="1:30" ht="12.5" thickTop="1" x14ac:dyDescent="0.2">
      <c r="A19" s="184" t="s">
        <v>172</v>
      </c>
      <c r="B19" s="185"/>
      <c r="C19" s="24"/>
      <c r="D19" s="25">
        <f>COUNT(A4:A18)</f>
        <v>0</v>
      </c>
      <c r="E19" s="26"/>
      <c r="F19" s="27"/>
      <c r="G19" s="186" t="str">
        <f>IF(J19&lt;&gt;"",G16+1,"")</f>
        <v/>
      </c>
      <c r="H19" s="179" t="str">
        <f>IF(J19&lt;&gt;"",VLOOKUP(I19,List_Duet,6,FALSE),"")</f>
        <v/>
      </c>
      <c r="I19" s="13" t="s">
        <v>103</v>
      </c>
      <c r="J19" s="11" t="str">
        <f t="shared" si="3"/>
        <v/>
      </c>
      <c r="K19" s="11" t="str">
        <f t="shared" si="4"/>
        <v/>
      </c>
      <c r="L19" s="14"/>
      <c r="M19" s="176" t="str">
        <f>IF(Q19&lt;&gt;"",M14+1,"")</f>
        <v/>
      </c>
      <c r="N19" s="179" t="str">
        <f>IF(Q19&lt;&gt;"",VLOOKUP(O19,List_Team,5,FALSE),"")</f>
        <v/>
      </c>
      <c r="O19" s="13" t="s">
        <v>104</v>
      </c>
      <c r="P19" s="13" t="s">
        <v>105</v>
      </c>
      <c r="Q19" s="11" t="str">
        <f t="shared" si="5"/>
        <v/>
      </c>
      <c r="R19" s="11" t="str">
        <f t="shared" si="14"/>
        <v/>
      </c>
      <c r="S19" s="11" t="str">
        <f t="shared" si="6"/>
        <v/>
      </c>
      <c r="T19" s="11" t="str">
        <f t="shared" si="7"/>
        <v/>
      </c>
      <c r="U19" s="14"/>
      <c r="V19" s="177"/>
      <c r="W19" s="180"/>
      <c r="X19" s="15" t="s">
        <v>205</v>
      </c>
      <c r="Y19" s="15" t="s">
        <v>101</v>
      </c>
      <c r="Z19" s="16" t="str">
        <f t="shared" si="8"/>
        <v/>
      </c>
      <c r="AA19" s="16" t="str">
        <f t="shared" si="15"/>
        <v/>
      </c>
      <c r="AB19" s="16" t="str">
        <f t="shared" si="10"/>
        <v/>
      </c>
      <c r="AC19" s="16" t="str">
        <f t="shared" si="16"/>
        <v/>
      </c>
      <c r="AD19" s="17"/>
    </row>
    <row r="20" spans="1:30" ht="12.5" thickBot="1" x14ac:dyDescent="0.25">
      <c r="A20" s="182" t="s">
        <v>173</v>
      </c>
      <c r="B20" s="183"/>
      <c r="C20" s="28"/>
      <c r="D20" s="29">
        <f>COUNTA(D4:D18)-COUNTBLANK(D4:D18)</f>
        <v>0</v>
      </c>
      <c r="E20" s="30"/>
      <c r="F20" s="31"/>
      <c r="G20" s="187"/>
      <c r="H20" s="180"/>
      <c r="I20" s="15" t="s">
        <v>24</v>
      </c>
      <c r="J20" s="16" t="str">
        <f t="shared" si="3"/>
        <v/>
      </c>
      <c r="K20" s="16" t="str">
        <f t="shared" si="4"/>
        <v/>
      </c>
      <c r="L20" s="17"/>
      <c r="M20" s="177"/>
      <c r="N20" s="180"/>
      <c r="O20" s="15" t="s">
        <v>106</v>
      </c>
      <c r="P20" s="15" t="s">
        <v>107</v>
      </c>
      <c r="Q20" s="16" t="str">
        <f t="shared" si="5"/>
        <v/>
      </c>
      <c r="R20" s="16" t="str">
        <f t="shared" si="14"/>
        <v/>
      </c>
      <c r="S20" s="16" t="str">
        <f t="shared" si="6"/>
        <v/>
      </c>
      <c r="T20" s="16" t="str">
        <f t="shared" si="7"/>
        <v/>
      </c>
      <c r="U20" s="17"/>
      <c r="V20" s="177"/>
      <c r="W20" s="180"/>
      <c r="X20" s="33" t="s">
        <v>206</v>
      </c>
      <c r="Y20" s="33" t="s">
        <v>227</v>
      </c>
      <c r="Z20" s="34" t="str">
        <f t="shared" si="8"/>
        <v/>
      </c>
      <c r="AA20" s="16" t="str">
        <f t="shared" si="15"/>
        <v/>
      </c>
      <c r="AB20" s="16" t="str">
        <f t="shared" si="10"/>
        <v/>
      </c>
      <c r="AC20" s="16" t="str">
        <f t="shared" si="16"/>
        <v/>
      </c>
      <c r="AD20" s="17"/>
    </row>
    <row r="21" spans="1:30" x14ac:dyDescent="0.2">
      <c r="A21" s="2"/>
      <c r="D21" s="32"/>
      <c r="E21" s="32"/>
      <c r="F21" s="32"/>
      <c r="G21" s="188"/>
      <c r="H21" s="181"/>
      <c r="I21" s="18" t="s">
        <v>25</v>
      </c>
      <c r="J21" s="19" t="str">
        <f t="shared" si="3"/>
        <v/>
      </c>
      <c r="K21" s="19" t="str">
        <f t="shared" si="4"/>
        <v/>
      </c>
      <c r="L21" s="20"/>
      <c r="M21" s="177"/>
      <c r="N21" s="180"/>
      <c r="O21" s="15" t="s">
        <v>108</v>
      </c>
      <c r="P21" s="15" t="s">
        <v>109</v>
      </c>
      <c r="Q21" s="16" t="str">
        <f t="shared" si="5"/>
        <v/>
      </c>
      <c r="R21" s="16" t="str">
        <f t="shared" si="14"/>
        <v/>
      </c>
      <c r="S21" s="16" t="str">
        <f t="shared" si="6"/>
        <v/>
      </c>
      <c r="T21" s="16" t="str">
        <f t="shared" si="7"/>
        <v/>
      </c>
      <c r="U21" s="17"/>
      <c r="V21" s="178"/>
      <c r="W21" s="181"/>
      <c r="X21" s="18" t="s">
        <v>207</v>
      </c>
      <c r="Y21" s="18" t="s">
        <v>228</v>
      </c>
      <c r="Z21" s="19" t="str">
        <f t="shared" si="8"/>
        <v/>
      </c>
      <c r="AA21" s="19" t="str">
        <f t="shared" si="15"/>
        <v/>
      </c>
      <c r="AB21" s="19" t="str">
        <f t="shared" si="10"/>
        <v/>
      </c>
      <c r="AC21" s="19" t="str">
        <f t="shared" si="16"/>
        <v/>
      </c>
      <c r="AD21" s="20"/>
    </row>
    <row r="22" spans="1:30" x14ac:dyDescent="0.2">
      <c r="A22" s="2"/>
      <c r="D22" s="32"/>
      <c r="E22" s="32"/>
      <c r="F22" s="32"/>
      <c r="G22" s="186" t="str">
        <f>IF(J22&lt;&gt;"",G19+1,"")</f>
        <v/>
      </c>
      <c r="H22" s="179" t="str">
        <f>IF(J22&lt;&gt;"",VLOOKUP(I22,List_Duet,6,FALSE),"")</f>
        <v/>
      </c>
      <c r="I22" s="13" t="s">
        <v>110</v>
      </c>
      <c r="J22" s="11" t="str">
        <f t="shared" si="3"/>
        <v/>
      </c>
      <c r="K22" s="11" t="str">
        <f t="shared" si="4"/>
        <v/>
      </c>
      <c r="L22" s="14"/>
      <c r="M22" s="177"/>
      <c r="N22" s="180"/>
      <c r="O22" s="15" t="s">
        <v>111</v>
      </c>
      <c r="P22" s="15" t="s">
        <v>112</v>
      </c>
      <c r="Q22" s="16" t="str">
        <f t="shared" si="5"/>
        <v/>
      </c>
      <c r="R22" s="16" t="str">
        <f t="shared" si="14"/>
        <v/>
      </c>
      <c r="S22" s="16" t="str">
        <f t="shared" si="6"/>
        <v/>
      </c>
      <c r="T22" s="16" t="str">
        <f t="shared" si="7"/>
        <v/>
      </c>
      <c r="U22" s="17"/>
      <c r="V22" s="176" t="str">
        <f>IF(Z22&lt;&gt;"",V16+1,"")</f>
        <v/>
      </c>
      <c r="W22" s="179" t="str">
        <f>IF(Z22&lt;&gt;"",VLOOKUP(X22,List_Team,5,FALSE),"")</f>
        <v/>
      </c>
      <c r="X22" s="13" t="s">
        <v>208</v>
      </c>
      <c r="Y22" s="13" t="s">
        <v>229</v>
      </c>
      <c r="Z22" s="11" t="str">
        <f t="shared" si="8"/>
        <v/>
      </c>
      <c r="AA22" s="11" t="str">
        <f t="shared" si="15"/>
        <v/>
      </c>
      <c r="AB22" s="11" t="str">
        <f t="shared" si="10"/>
        <v/>
      </c>
      <c r="AC22" s="11" t="str">
        <f t="shared" si="16"/>
        <v/>
      </c>
      <c r="AD22" s="14"/>
    </row>
    <row r="23" spans="1:30" x14ac:dyDescent="0.2">
      <c r="A23" s="2"/>
      <c r="D23" s="32"/>
      <c r="E23" s="32"/>
      <c r="F23" s="32"/>
      <c r="G23" s="187"/>
      <c r="H23" s="180"/>
      <c r="I23" s="15" t="s">
        <v>26</v>
      </c>
      <c r="J23" s="16" t="str">
        <f t="shared" si="3"/>
        <v/>
      </c>
      <c r="K23" s="16" t="str">
        <f t="shared" si="4"/>
        <v/>
      </c>
      <c r="L23" s="17"/>
      <c r="M23" s="178"/>
      <c r="N23" s="181"/>
      <c r="O23" s="18" t="s">
        <v>113</v>
      </c>
      <c r="P23" s="18" t="s">
        <v>27</v>
      </c>
      <c r="Q23" s="19" t="str">
        <f t="shared" si="5"/>
        <v/>
      </c>
      <c r="R23" s="19" t="str">
        <f t="shared" si="14"/>
        <v/>
      </c>
      <c r="S23" s="19" t="str">
        <f t="shared" si="6"/>
        <v/>
      </c>
      <c r="T23" s="19" t="str">
        <f t="shared" si="7"/>
        <v/>
      </c>
      <c r="U23" s="20"/>
      <c r="V23" s="177"/>
      <c r="W23" s="180"/>
      <c r="X23" s="15" t="s">
        <v>209</v>
      </c>
      <c r="Y23" s="15" t="s">
        <v>230</v>
      </c>
      <c r="Z23" s="16" t="str">
        <f t="shared" si="8"/>
        <v/>
      </c>
      <c r="AA23" s="16" t="str">
        <f t="shared" si="15"/>
        <v/>
      </c>
      <c r="AB23" s="16" t="str">
        <f t="shared" si="10"/>
        <v/>
      </c>
      <c r="AC23" s="16" t="str">
        <f t="shared" si="16"/>
        <v/>
      </c>
      <c r="AD23" s="17"/>
    </row>
    <row r="24" spans="1:30" x14ac:dyDescent="0.2">
      <c r="A24" s="2"/>
      <c r="D24" s="32"/>
      <c r="E24" s="32"/>
      <c r="F24" s="32"/>
      <c r="G24" s="188"/>
      <c r="H24" s="181"/>
      <c r="I24" s="18" t="s">
        <v>28</v>
      </c>
      <c r="J24" s="19" t="str">
        <f t="shared" si="3"/>
        <v/>
      </c>
      <c r="K24" s="19" t="str">
        <f t="shared" si="4"/>
        <v/>
      </c>
      <c r="L24" s="20"/>
      <c r="M24" s="176" t="str">
        <f>IF(Q24&lt;&gt;"",M19+1,"")</f>
        <v/>
      </c>
      <c r="N24" s="179" t="str">
        <f>IF(Q24&lt;&gt;"",VLOOKUP(O24,List_Team,5,FALSE),"")</f>
        <v/>
      </c>
      <c r="O24" s="13" t="s">
        <v>114</v>
      </c>
      <c r="P24" s="13" t="s">
        <v>115</v>
      </c>
      <c r="Q24" s="11" t="str">
        <f t="shared" si="5"/>
        <v/>
      </c>
      <c r="R24" s="11" t="str">
        <f t="shared" si="14"/>
        <v/>
      </c>
      <c r="S24" s="11" t="str">
        <f t="shared" si="6"/>
        <v/>
      </c>
      <c r="T24" s="11" t="str">
        <f t="shared" si="7"/>
        <v/>
      </c>
      <c r="U24" s="14"/>
      <c r="V24" s="177"/>
      <c r="W24" s="180"/>
      <c r="X24" s="15" t="s">
        <v>210</v>
      </c>
      <c r="Y24" s="15" t="s">
        <v>231</v>
      </c>
      <c r="Z24" s="16" t="str">
        <f t="shared" si="8"/>
        <v/>
      </c>
      <c r="AA24" s="16" t="str">
        <f t="shared" si="15"/>
        <v/>
      </c>
      <c r="AB24" s="16" t="str">
        <f t="shared" si="10"/>
        <v/>
      </c>
      <c r="AC24" s="16" t="str">
        <f t="shared" si="16"/>
        <v/>
      </c>
      <c r="AD24" s="17"/>
    </row>
    <row r="25" spans="1:30" x14ac:dyDescent="0.2">
      <c r="A25" s="2"/>
      <c r="D25" s="32"/>
      <c r="E25" s="32"/>
      <c r="F25" s="32"/>
      <c r="G25" s="186" t="str">
        <f>IF(J25&lt;&gt;"",G22+1,"")</f>
        <v/>
      </c>
      <c r="H25" s="179" t="str">
        <f>IF(J25&lt;&gt;"",VLOOKUP(I25,List_Duet,6,FALSE),"")</f>
        <v/>
      </c>
      <c r="I25" s="13" t="s">
        <v>116</v>
      </c>
      <c r="J25" s="11" t="str">
        <f t="shared" si="3"/>
        <v/>
      </c>
      <c r="K25" s="11" t="str">
        <f t="shared" si="4"/>
        <v/>
      </c>
      <c r="L25" s="14"/>
      <c r="M25" s="177"/>
      <c r="N25" s="180"/>
      <c r="O25" s="15" t="s">
        <v>117</v>
      </c>
      <c r="P25" s="15" t="s">
        <v>118</v>
      </c>
      <c r="Q25" s="16" t="str">
        <f t="shared" si="5"/>
        <v/>
      </c>
      <c r="R25" s="16" t="str">
        <f t="shared" si="14"/>
        <v/>
      </c>
      <c r="S25" s="16" t="str">
        <f t="shared" si="6"/>
        <v/>
      </c>
      <c r="T25" s="16" t="str">
        <f t="shared" si="7"/>
        <v/>
      </c>
      <c r="U25" s="17"/>
      <c r="V25" s="177"/>
      <c r="W25" s="180"/>
      <c r="X25" s="15" t="s">
        <v>111</v>
      </c>
      <c r="Y25" s="15" t="s">
        <v>232</v>
      </c>
      <c r="Z25" s="16" t="str">
        <f t="shared" si="8"/>
        <v/>
      </c>
      <c r="AA25" s="16" t="str">
        <f t="shared" si="15"/>
        <v/>
      </c>
      <c r="AB25" s="16" t="str">
        <f t="shared" si="10"/>
        <v/>
      </c>
      <c r="AC25" s="16" t="str">
        <f t="shared" si="16"/>
        <v/>
      </c>
      <c r="AD25" s="17"/>
    </row>
    <row r="26" spans="1:30" x14ac:dyDescent="0.2">
      <c r="A26" s="32"/>
      <c r="B26" s="32"/>
      <c r="C26" s="32"/>
      <c r="D26" s="32"/>
      <c r="E26" s="32"/>
      <c r="F26" s="32"/>
      <c r="G26" s="187"/>
      <c r="H26" s="180"/>
      <c r="I26" s="15" t="s">
        <v>29</v>
      </c>
      <c r="J26" s="16" t="str">
        <f t="shared" si="3"/>
        <v/>
      </c>
      <c r="K26" s="16" t="str">
        <f t="shared" si="4"/>
        <v/>
      </c>
      <c r="L26" s="17"/>
      <c r="M26" s="177"/>
      <c r="N26" s="180"/>
      <c r="O26" s="15" t="s">
        <v>119</v>
      </c>
      <c r="P26" s="15" t="s">
        <v>120</v>
      </c>
      <c r="Q26" s="16" t="str">
        <f t="shared" si="5"/>
        <v/>
      </c>
      <c r="R26" s="16" t="str">
        <f t="shared" si="14"/>
        <v/>
      </c>
      <c r="S26" s="16" t="str">
        <f t="shared" si="6"/>
        <v/>
      </c>
      <c r="T26" s="16" t="str">
        <f t="shared" si="7"/>
        <v/>
      </c>
      <c r="U26" s="17"/>
      <c r="V26" s="177"/>
      <c r="W26" s="180"/>
      <c r="X26" s="33" t="s">
        <v>211</v>
      </c>
      <c r="Y26" s="33" t="s">
        <v>233</v>
      </c>
      <c r="Z26" s="34" t="str">
        <f t="shared" si="8"/>
        <v/>
      </c>
      <c r="AA26" s="16" t="str">
        <f t="shared" si="15"/>
        <v/>
      </c>
      <c r="AB26" s="16" t="str">
        <f t="shared" si="10"/>
        <v/>
      </c>
      <c r="AC26" s="16" t="str">
        <f t="shared" si="16"/>
        <v/>
      </c>
      <c r="AD26" s="17"/>
    </row>
    <row r="27" spans="1:30" x14ac:dyDescent="0.2">
      <c r="A27" s="32"/>
      <c r="B27" s="32"/>
      <c r="C27" s="32"/>
      <c r="D27" s="32"/>
      <c r="E27" s="32"/>
      <c r="F27" s="32"/>
      <c r="G27" s="188"/>
      <c r="H27" s="181"/>
      <c r="I27" s="18" t="s">
        <v>30</v>
      </c>
      <c r="J27" s="19" t="str">
        <f t="shared" si="3"/>
        <v/>
      </c>
      <c r="K27" s="19" t="str">
        <f t="shared" si="4"/>
        <v/>
      </c>
      <c r="L27" s="20"/>
      <c r="M27" s="177"/>
      <c r="N27" s="180"/>
      <c r="O27" s="15" t="s">
        <v>121</v>
      </c>
      <c r="P27" s="15" t="s">
        <v>122</v>
      </c>
      <c r="Q27" s="16" t="str">
        <f t="shared" si="5"/>
        <v/>
      </c>
      <c r="R27" s="16" t="str">
        <f t="shared" si="14"/>
        <v/>
      </c>
      <c r="S27" s="16" t="str">
        <f t="shared" si="6"/>
        <v/>
      </c>
      <c r="T27" s="16" t="str">
        <f t="shared" si="7"/>
        <v/>
      </c>
      <c r="U27" s="17"/>
      <c r="V27" s="178"/>
      <c r="W27" s="181"/>
      <c r="X27" s="18" t="s">
        <v>212</v>
      </c>
      <c r="Y27" s="18" t="s">
        <v>234</v>
      </c>
      <c r="Z27" s="19" t="str">
        <f t="shared" si="8"/>
        <v/>
      </c>
      <c r="AA27" s="19" t="str">
        <f t="shared" si="15"/>
        <v/>
      </c>
      <c r="AB27" s="19" t="str">
        <f t="shared" si="10"/>
        <v/>
      </c>
      <c r="AC27" s="19" t="str">
        <f t="shared" si="16"/>
        <v/>
      </c>
      <c r="AD27" s="20"/>
    </row>
    <row r="28" spans="1:30" x14ac:dyDescent="0.2">
      <c r="A28" s="32"/>
      <c r="B28" s="32"/>
      <c r="C28" s="32"/>
      <c r="D28" s="32"/>
      <c r="E28" s="32"/>
      <c r="F28" s="32"/>
      <c r="G28" s="186" t="str">
        <f>IF(J28&lt;&gt;"",G25+1,"")</f>
        <v/>
      </c>
      <c r="H28" s="179" t="str">
        <f>IF(J28&lt;&gt;"",VLOOKUP(I28,List_Duet,6,FALSE),"")</f>
        <v/>
      </c>
      <c r="I28" s="13" t="s">
        <v>123</v>
      </c>
      <c r="J28" s="11" t="str">
        <f t="shared" si="3"/>
        <v/>
      </c>
      <c r="K28" s="11" t="str">
        <f t="shared" si="4"/>
        <v/>
      </c>
      <c r="L28" s="14"/>
      <c r="M28" s="178"/>
      <c r="N28" s="181"/>
      <c r="O28" s="18" t="s">
        <v>124</v>
      </c>
      <c r="P28" s="18" t="s">
        <v>31</v>
      </c>
      <c r="Q28" s="19" t="str">
        <f t="shared" si="5"/>
        <v/>
      </c>
      <c r="R28" s="19" t="str">
        <f t="shared" si="14"/>
        <v/>
      </c>
      <c r="S28" s="19" t="str">
        <f t="shared" si="6"/>
        <v/>
      </c>
      <c r="T28" s="19" t="str">
        <f t="shared" si="7"/>
        <v/>
      </c>
      <c r="U28" s="20"/>
      <c r="V28" s="176" t="str">
        <f>IF(Z28&lt;&gt;"",V22+1,"")</f>
        <v/>
      </c>
      <c r="W28" s="179" t="str">
        <f>IF(Z28&lt;&gt;"",VLOOKUP(X28,List_Team,5,FALSE),"")</f>
        <v/>
      </c>
      <c r="X28" s="13" t="s">
        <v>97</v>
      </c>
      <c r="Y28" s="13" t="s">
        <v>213</v>
      </c>
      <c r="Z28" s="11" t="str">
        <f t="shared" si="8"/>
        <v/>
      </c>
      <c r="AA28" s="11" t="str">
        <f t="shared" si="15"/>
        <v/>
      </c>
      <c r="AB28" s="11" t="str">
        <f t="shared" si="10"/>
        <v/>
      </c>
      <c r="AC28" s="11" t="str">
        <f t="shared" si="16"/>
        <v/>
      </c>
      <c r="AD28" s="14"/>
    </row>
    <row r="29" spans="1:30" x14ac:dyDescent="0.2">
      <c r="A29" s="32"/>
      <c r="B29" s="32"/>
      <c r="C29" s="32"/>
      <c r="D29" s="32"/>
      <c r="E29" s="32"/>
      <c r="F29" s="32"/>
      <c r="G29" s="187"/>
      <c r="H29" s="180"/>
      <c r="I29" s="15" t="s">
        <v>125</v>
      </c>
      <c r="J29" s="16" t="str">
        <f t="shared" si="3"/>
        <v/>
      </c>
      <c r="K29" s="16" t="str">
        <f t="shared" si="4"/>
        <v/>
      </c>
      <c r="L29" s="17"/>
      <c r="M29" s="176" t="str">
        <f>IF(Q29&lt;&gt;"",M24+1,"")</f>
        <v/>
      </c>
      <c r="N29" s="179" t="str">
        <f>IF(Q29&lt;&gt;"",VLOOKUP(O29,List_Team,5,FALSE),"")</f>
        <v/>
      </c>
      <c r="O29" s="13" t="s">
        <v>126</v>
      </c>
      <c r="P29" s="13" t="s">
        <v>127</v>
      </c>
      <c r="Q29" s="11" t="str">
        <f t="shared" si="5"/>
        <v/>
      </c>
      <c r="R29" s="11" t="str">
        <f t="shared" si="14"/>
        <v/>
      </c>
      <c r="S29" s="11" t="str">
        <f t="shared" si="6"/>
        <v/>
      </c>
      <c r="T29" s="11" t="str">
        <f t="shared" si="7"/>
        <v/>
      </c>
      <c r="U29" s="14"/>
      <c r="V29" s="177"/>
      <c r="W29" s="180"/>
      <c r="X29" s="15" t="s">
        <v>214</v>
      </c>
      <c r="Y29" s="15" t="s">
        <v>235</v>
      </c>
      <c r="Z29" s="16" t="str">
        <f t="shared" si="8"/>
        <v/>
      </c>
      <c r="AA29" s="16" t="str">
        <f t="shared" si="15"/>
        <v/>
      </c>
      <c r="AB29" s="16" t="str">
        <f t="shared" si="10"/>
        <v/>
      </c>
      <c r="AC29" s="16" t="str">
        <f t="shared" si="16"/>
        <v/>
      </c>
      <c r="AD29" s="17"/>
    </row>
    <row r="30" spans="1:30" x14ac:dyDescent="0.2">
      <c r="A30" s="32"/>
      <c r="B30" s="32"/>
      <c r="C30" s="32"/>
      <c r="D30" s="32"/>
      <c r="E30" s="32"/>
      <c r="F30" s="32"/>
      <c r="G30" s="188"/>
      <c r="H30" s="181"/>
      <c r="I30" s="18" t="s">
        <v>128</v>
      </c>
      <c r="J30" s="19" t="str">
        <f t="shared" si="3"/>
        <v/>
      </c>
      <c r="K30" s="19" t="str">
        <f t="shared" si="4"/>
        <v/>
      </c>
      <c r="L30" s="20"/>
      <c r="M30" s="177"/>
      <c r="N30" s="180"/>
      <c r="O30" s="15" t="s">
        <v>129</v>
      </c>
      <c r="P30" s="15" t="s">
        <v>130</v>
      </c>
      <c r="Q30" s="16" t="str">
        <f t="shared" si="5"/>
        <v/>
      </c>
      <c r="R30" s="16" t="str">
        <f t="shared" si="14"/>
        <v/>
      </c>
      <c r="S30" s="16" t="str">
        <f t="shared" si="6"/>
        <v/>
      </c>
      <c r="T30" s="16" t="str">
        <f t="shared" si="7"/>
        <v/>
      </c>
      <c r="U30" s="17"/>
      <c r="V30" s="177"/>
      <c r="W30" s="180"/>
      <c r="X30" s="15" t="s">
        <v>215</v>
      </c>
      <c r="Y30" s="15" t="s">
        <v>236</v>
      </c>
      <c r="Z30" s="16" t="str">
        <f t="shared" si="8"/>
        <v/>
      </c>
      <c r="AA30" s="16" t="str">
        <f t="shared" si="15"/>
        <v/>
      </c>
      <c r="AB30" s="16" t="str">
        <f t="shared" si="10"/>
        <v/>
      </c>
      <c r="AC30" s="16" t="str">
        <f t="shared" si="16"/>
        <v/>
      </c>
      <c r="AD30" s="17"/>
    </row>
    <row r="31" spans="1:30" x14ac:dyDescent="0.2">
      <c r="A31" s="32"/>
      <c r="B31" s="32"/>
      <c r="C31" s="32"/>
      <c r="D31" s="32"/>
      <c r="E31" s="32"/>
      <c r="F31" s="32"/>
      <c r="G31" s="186" t="str">
        <f>IF(J31&lt;&gt;"",G28+1,"")</f>
        <v/>
      </c>
      <c r="H31" s="179" t="str">
        <f>IF(J31&lt;&gt;"",VLOOKUP(I31,List_Duet,6,FALSE),"")</f>
        <v/>
      </c>
      <c r="I31" s="13" t="s">
        <v>131</v>
      </c>
      <c r="J31" s="11" t="str">
        <f t="shared" si="3"/>
        <v/>
      </c>
      <c r="K31" s="11" t="str">
        <f t="shared" si="4"/>
        <v/>
      </c>
      <c r="L31" s="14"/>
      <c r="M31" s="177"/>
      <c r="N31" s="180"/>
      <c r="O31" s="15" t="s">
        <v>132</v>
      </c>
      <c r="P31" s="15" t="s">
        <v>133</v>
      </c>
      <c r="Q31" s="16" t="str">
        <f t="shared" si="5"/>
        <v/>
      </c>
      <c r="R31" s="16" t="str">
        <f t="shared" si="14"/>
        <v/>
      </c>
      <c r="S31" s="16" t="str">
        <f t="shared" si="6"/>
        <v/>
      </c>
      <c r="T31" s="16" t="str">
        <f t="shared" si="7"/>
        <v/>
      </c>
      <c r="U31" s="17"/>
      <c r="V31" s="177"/>
      <c r="W31" s="180"/>
      <c r="X31" s="15" t="s">
        <v>121</v>
      </c>
      <c r="Y31" s="15" t="s">
        <v>237</v>
      </c>
      <c r="Z31" s="16" t="str">
        <f t="shared" si="8"/>
        <v/>
      </c>
      <c r="AA31" s="16" t="str">
        <f t="shared" si="15"/>
        <v/>
      </c>
      <c r="AB31" s="16" t="str">
        <f t="shared" si="10"/>
        <v/>
      </c>
      <c r="AC31" s="16" t="str">
        <f t="shared" si="16"/>
        <v/>
      </c>
      <c r="AD31" s="17"/>
    </row>
    <row r="32" spans="1:30" x14ac:dyDescent="0.2">
      <c r="A32" s="32"/>
      <c r="B32" s="32"/>
      <c r="C32" s="32"/>
      <c r="D32" s="32"/>
      <c r="E32" s="32"/>
      <c r="F32" s="32"/>
      <c r="G32" s="187"/>
      <c r="H32" s="180"/>
      <c r="I32" s="15" t="s">
        <v>134</v>
      </c>
      <c r="J32" s="16" t="str">
        <f t="shared" si="3"/>
        <v/>
      </c>
      <c r="K32" s="16" t="str">
        <f t="shared" si="4"/>
        <v/>
      </c>
      <c r="L32" s="17"/>
      <c r="M32" s="177"/>
      <c r="N32" s="180"/>
      <c r="O32" s="15" t="s">
        <v>135</v>
      </c>
      <c r="P32" s="15" t="s">
        <v>136</v>
      </c>
      <c r="Q32" s="16" t="str">
        <f t="shared" si="5"/>
        <v/>
      </c>
      <c r="R32" s="16" t="str">
        <f t="shared" si="14"/>
        <v/>
      </c>
      <c r="S32" s="16" t="str">
        <f t="shared" si="6"/>
        <v/>
      </c>
      <c r="T32" s="16" t="str">
        <f t="shared" si="7"/>
        <v/>
      </c>
      <c r="U32" s="17"/>
      <c r="V32" s="177"/>
      <c r="W32" s="180"/>
      <c r="X32" s="33" t="s">
        <v>216</v>
      </c>
      <c r="Y32" s="33" t="s">
        <v>238</v>
      </c>
      <c r="Z32" s="34" t="str">
        <f t="shared" si="8"/>
        <v/>
      </c>
      <c r="AA32" s="16" t="str">
        <f t="shared" si="15"/>
        <v/>
      </c>
      <c r="AB32" s="16" t="str">
        <f t="shared" si="10"/>
        <v/>
      </c>
      <c r="AC32" s="16" t="str">
        <f t="shared" si="16"/>
        <v/>
      </c>
      <c r="AD32" s="17"/>
    </row>
    <row r="33" spans="1:30" x14ac:dyDescent="0.2">
      <c r="A33" s="32"/>
      <c r="B33" s="32"/>
      <c r="C33" s="32"/>
      <c r="D33" s="32"/>
      <c r="E33" s="32"/>
      <c r="F33" s="32"/>
      <c r="G33" s="188"/>
      <c r="H33" s="181"/>
      <c r="I33" s="18" t="s">
        <v>137</v>
      </c>
      <c r="J33" s="19" t="str">
        <f t="shared" si="3"/>
        <v/>
      </c>
      <c r="K33" s="19" t="str">
        <f t="shared" si="4"/>
        <v/>
      </c>
      <c r="L33" s="20"/>
      <c r="M33" s="177"/>
      <c r="N33" s="181"/>
      <c r="O33" s="33" t="s">
        <v>138</v>
      </c>
      <c r="P33" s="33" t="s">
        <v>32</v>
      </c>
      <c r="Q33" s="19" t="str">
        <f t="shared" si="5"/>
        <v/>
      </c>
      <c r="R33" s="19" t="str">
        <f t="shared" si="14"/>
        <v/>
      </c>
      <c r="S33" s="19" t="str">
        <f t="shared" si="6"/>
        <v/>
      </c>
      <c r="T33" s="34" t="str">
        <f t="shared" si="7"/>
        <v/>
      </c>
      <c r="U33" s="17"/>
      <c r="V33" s="178"/>
      <c r="W33" s="181"/>
      <c r="X33" s="18" t="s">
        <v>217</v>
      </c>
      <c r="Y33" s="18" t="s">
        <v>239</v>
      </c>
      <c r="Z33" s="19" t="str">
        <f t="shared" si="8"/>
        <v/>
      </c>
      <c r="AA33" s="19" t="str">
        <f t="shared" si="15"/>
        <v/>
      </c>
      <c r="AB33" s="19" t="str">
        <f t="shared" si="10"/>
        <v/>
      </c>
      <c r="AC33" s="19" t="str">
        <f t="shared" si="16"/>
        <v/>
      </c>
      <c r="AD33" s="20"/>
    </row>
    <row r="34" spans="1:30" x14ac:dyDescent="0.2">
      <c r="A34" s="32"/>
      <c r="B34" s="32"/>
      <c r="C34" s="32"/>
      <c r="D34" s="32"/>
      <c r="E34" s="32"/>
      <c r="F34" s="32"/>
      <c r="G34" s="186" t="str">
        <f>IF(J34&lt;&gt;"",G31+1,"")</f>
        <v/>
      </c>
      <c r="H34" s="179" t="str">
        <f>IF(J34&lt;&gt;"",VLOOKUP(I34,List_Duet,6,FALSE),"")</f>
        <v/>
      </c>
      <c r="I34" s="13" t="s">
        <v>139</v>
      </c>
      <c r="J34" s="11" t="str">
        <f t="shared" si="3"/>
        <v/>
      </c>
      <c r="K34" s="11" t="str">
        <f t="shared" si="4"/>
        <v/>
      </c>
      <c r="L34" s="14"/>
      <c r="M34" s="176" t="str">
        <f>IF(Q34&lt;&gt;"",M29+1,"")</f>
        <v/>
      </c>
      <c r="N34" s="179" t="str">
        <f>IF(Q34&lt;&gt;"",VLOOKUP(O34,List_Team,5,FALSE),"")</f>
        <v/>
      </c>
      <c r="O34" s="13" t="s">
        <v>110</v>
      </c>
      <c r="P34" s="13" t="s">
        <v>140</v>
      </c>
      <c r="Q34" s="11" t="str">
        <f t="shared" si="5"/>
        <v/>
      </c>
      <c r="R34" s="11" t="str">
        <f t="shared" si="14"/>
        <v/>
      </c>
      <c r="S34" s="11" t="str">
        <f t="shared" si="6"/>
        <v/>
      </c>
      <c r="T34" s="11" t="str">
        <f t="shared" si="7"/>
        <v/>
      </c>
      <c r="U34" s="14"/>
      <c r="V34" s="176" t="str">
        <f>IF(Z34&lt;&gt;"",V28+1,"")</f>
        <v/>
      </c>
      <c r="W34" s="179" t="str">
        <f>IF(Z34&lt;&gt;"",VLOOKUP(X34,List_Team,5,FALSE),"")</f>
        <v/>
      </c>
      <c r="X34" s="13" t="s">
        <v>218</v>
      </c>
      <c r="Y34" s="13" t="s">
        <v>240</v>
      </c>
      <c r="Z34" s="11" t="str">
        <f t="shared" si="8"/>
        <v/>
      </c>
      <c r="AA34" s="11" t="str">
        <f t="shared" si="15"/>
        <v/>
      </c>
      <c r="AB34" s="11" t="str">
        <f t="shared" si="10"/>
        <v/>
      </c>
      <c r="AC34" s="11" t="str">
        <f t="shared" si="16"/>
        <v/>
      </c>
      <c r="AD34" s="14"/>
    </row>
    <row r="35" spans="1:30" x14ac:dyDescent="0.2">
      <c r="A35" s="32"/>
      <c r="B35" s="32"/>
      <c r="C35" s="32"/>
      <c r="D35" s="32"/>
      <c r="E35" s="32"/>
      <c r="F35" s="32"/>
      <c r="G35" s="187"/>
      <c r="H35" s="180"/>
      <c r="I35" s="15" t="s">
        <v>141</v>
      </c>
      <c r="J35" s="16" t="str">
        <f t="shared" si="3"/>
        <v/>
      </c>
      <c r="K35" s="16" t="str">
        <f t="shared" si="4"/>
        <v/>
      </c>
      <c r="L35" s="17"/>
      <c r="M35" s="177"/>
      <c r="N35" s="180"/>
      <c r="O35" s="15" t="s">
        <v>142</v>
      </c>
      <c r="P35" s="15" t="s">
        <v>143</v>
      </c>
      <c r="Q35" s="16" t="str">
        <f t="shared" si="5"/>
        <v/>
      </c>
      <c r="R35" s="16" t="str">
        <f t="shared" si="14"/>
        <v/>
      </c>
      <c r="S35" s="16" t="str">
        <f t="shared" si="6"/>
        <v/>
      </c>
      <c r="T35" s="16" t="str">
        <f t="shared" si="7"/>
        <v/>
      </c>
      <c r="U35" s="17"/>
      <c r="V35" s="177"/>
      <c r="W35" s="180"/>
      <c r="X35" s="15" t="s">
        <v>219</v>
      </c>
      <c r="Y35" s="15" t="s">
        <v>241</v>
      </c>
      <c r="Z35" s="16" t="str">
        <f t="shared" si="8"/>
        <v/>
      </c>
      <c r="AA35" s="16" t="str">
        <f t="shared" si="15"/>
        <v/>
      </c>
      <c r="AB35" s="16" t="str">
        <f t="shared" si="10"/>
        <v/>
      </c>
      <c r="AC35" s="16" t="str">
        <f t="shared" si="16"/>
        <v/>
      </c>
      <c r="AD35" s="17"/>
    </row>
    <row r="36" spans="1:30" x14ac:dyDescent="0.2">
      <c r="A36" s="32"/>
      <c r="B36" s="32"/>
      <c r="C36" s="32"/>
      <c r="D36" s="32"/>
      <c r="E36" s="32"/>
      <c r="F36" s="32"/>
      <c r="G36" s="188"/>
      <c r="H36" s="181"/>
      <c r="I36" s="18" t="s">
        <v>144</v>
      </c>
      <c r="J36" s="19" t="str">
        <f t="shared" si="3"/>
        <v/>
      </c>
      <c r="K36" s="19" t="str">
        <f t="shared" si="4"/>
        <v/>
      </c>
      <c r="L36" s="20"/>
      <c r="M36" s="177"/>
      <c r="N36" s="180"/>
      <c r="O36" s="15" t="s">
        <v>145</v>
      </c>
      <c r="P36" s="15" t="s">
        <v>146</v>
      </c>
      <c r="Q36" s="16" t="str">
        <f t="shared" si="5"/>
        <v/>
      </c>
      <c r="R36" s="16" t="str">
        <f t="shared" si="14"/>
        <v/>
      </c>
      <c r="S36" s="16" t="str">
        <f t="shared" si="6"/>
        <v/>
      </c>
      <c r="T36" s="16" t="str">
        <f t="shared" si="7"/>
        <v/>
      </c>
      <c r="U36" s="17"/>
      <c r="V36" s="177"/>
      <c r="W36" s="180"/>
      <c r="X36" s="15" t="s">
        <v>220</v>
      </c>
      <c r="Y36" s="15" t="s">
        <v>242</v>
      </c>
      <c r="Z36" s="16" t="str">
        <f t="shared" si="8"/>
        <v/>
      </c>
      <c r="AA36" s="16" t="str">
        <f t="shared" si="15"/>
        <v/>
      </c>
      <c r="AB36" s="16" t="str">
        <f t="shared" si="10"/>
        <v/>
      </c>
      <c r="AC36" s="16" t="str">
        <f t="shared" si="16"/>
        <v/>
      </c>
      <c r="AD36" s="17"/>
    </row>
    <row r="37" spans="1:30" x14ac:dyDescent="0.2">
      <c r="A37" s="32"/>
      <c r="B37" s="32"/>
      <c r="C37" s="32"/>
      <c r="D37" s="32"/>
      <c r="E37" s="32"/>
      <c r="F37" s="32"/>
      <c r="G37" s="186" t="str">
        <f>IF(J37&lt;&gt;"",G34+1,"")</f>
        <v/>
      </c>
      <c r="H37" s="179" t="str">
        <f>IF(J37&lt;&gt;"",VLOOKUP(I37,List_Duet,6,FALSE),"")</f>
        <v/>
      </c>
      <c r="I37" s="13" t="s">
        <v>147</v>
      </c>
      <c r="J37" s="11" t="str">
        <f t="shared" si="3"/>
        <v/>
      </c>
      <c r="K37" s="11" t="str">
        <f t="shared" si="4"/>
        <v/>
      </c>
      <c r="L37" s="14"/>
      <c r="M37" s="177"/>
      <c r="N37" s="180"/>
      <c r="O37" s="15" t="s">
        <v>148</v>
      </c>
      <c r="P37" s="15" t="s">
        <v>149</v>
      </c>
      <c r="Q37" s="16" t="str">
        <f t="shared" si="5"/>
        <v/>
      </c>
      <c r="R37" s="16" t="str">
        <f t="shared" si="14"/>
        <v/>
      </c>
      <c r="S37" s="16" t="str">
        <f t="shared" si="6"/>
        <v/>
      </c>
      <c r="T37" s="16" t="str">
        <f t="shared" si="7"/>
        <v/>
      </c>
      <c r="U37" s="17"/>
      <c r="V37" s="177"/>
      <c r="W37" s="180"/>
      <c r="X37" s="15" t="s">
        <v>221</v>
      </c>
      <c r="Y37" s="15" t="s">
        <v>243</v>
      </c>
      <c r="Z37" s="16" t="str">
        <f t="shared" si="8"/>
        <v/>
      </c>
      <c r="AA37" s="16" t="str">
        <f t="shared" si="15"/>
        <v/>
      </c>
      <c r="AB37" s="16" t="str">
        <f t="shared" si="10"/>
        <v/>
      </c>
      <c r="AC37" s="16" t="str">
        <f t="shared" si="16"/>
        <v/>
      </c>
      <c r="AD37" s="17"/>
    </row>
    <row r="38" spans="1:30" x14ac:dyDescent="0.2">
      <c r="A38" s="32"/>
      <c r="B38" s="32"/>
      <c r="C38" s="32"/>
      <c r="D38" s="32"/>
      <c r="E38" s="32"/>
      <c r="F38" s="32"/>
      <c r="G38" s="187"/>
      <c r="H38" s="180"/>
      <c r="I38" s="15" t="s">
        <v>150</v>
      </c>
      <c r="J38" s="16" t="str">
        <f t="shared" si="3"/>
        <v/>
      </c>
      <c r="K38" s="16" t="str">
        <f t="shared" si="4"/>
        <v/>
      </c>
      <c r="L38" s="17"/>
      <c r="M38" s="178"/>
      <c r="N38" s="181"/>
      <c r="O38" s="18" t="s">
        <v>151</v>
      </c>
      <c r="P38" s="18" t="s">
        <v>152</v>
      </c>
      <c r="Q38" s="19" t="str">
        <f t="shared" si="5"/>
        <v/>
      </c>
      <c r="R38" s="19" t="str">
        <f t="shared" si="14"/>
        <v/>
      </c>
      <c r="S38" s="19" t="str">
        <f t="shared" si="6"/>
        <v/>
      </c>
      <c r="T38" s="19" t="str">
        <f t="shared" si="7"/>
        <v/>
      </c>
      <c r="U38" s="20"/>
      <c r="V38" s="177"/>
      <c r="W38" s="180"/>
      <c r="X38" s="33" t="s">
        <v>222</v>
      </c>
      <c r="Y38" s="33" t="s">
        <v>244</v>
      </c>
      <c r="Z38" s="34" t="str">
        <f t="shared" si="8"/>
        <v/>
      </c>
      <c r="AA38" s="16" t="str">
        <f t="shared" si="15"/>
        <v/>
      </c>
      <c r="AB38" s="16" t="str">
        <f t="shared" si="10"/>
        <v/>
      </c>
      <c r="AC38" s="16" t="str">
        <f t="shared" si="16"/>
        <v/>
      </c>
      <c r="AD38" s="17"/>
    </row>
    <row r="39" spans="1:30" ht="12.5" thickBot="1" x14ac:dyDescent="0.25">
      <c r="A39" s="32"/>
      <c r="B39" s="32"/>
      <c r="C39" s="32"/>
      <c r="D39" s="32"/>
      <c r="E39" s="32"/>
      <c r="F39" s="32"/>
      <c r="G39" s="188"/>
      <c r="H39" s="181"/>
      <c r="I39" s="18" t="s">
        <v>153</v>
      </c>
      <c r="J39" s="19" t="str">
        <f t="shared" si="3"/>
        <v/>
      </c>
      <c r="K39" s="19" t="str">
        <f t="shared" si="4"/>
        <v/>
      </c>
      <c r="L39" s="20"/>
      <c r="M39" s="176" t="str">
        <f>IF(Q39&lt;&gt;"",M29+1,"")</f>
        <v/>
      </c>
      <c r="N39" s="179" t="str">
        <f>IF(Q39&lt;&gt;"",VLOOKUP(O39,List_Team,5,FALSE),"")</f>
        <v/>
      </c>
      <c r="O39" s="13" t="s">
        <v>116</v>
      </c>
      <c r="P39" s="13" t="s">
        <v>154</v>
      </c>
      <c r="Q39" s="11" t="str">
        <f t="shared" si="5"/>
        <v/>
      </c>
      <c r="R39" s="11" t="str">
        <f t="shared" si="14"/>
        <v/>
      </c>
      <c r="S39" s="11" t="str">
        <f t="shared" si="6"/>
        <v/>
      </c>
      <c r="T39" s="11" t="str">
        <f t="shared" si="7"/>
        <v/>
      </c>
      <c r="U39" s="14"/>
      <c r="V39" s="178"/>
      <c r="W39" s="181"/>
      <c r="X39" s="18" t="s">
        <v>223</v>
      </c>
      <c r="Y39" s="18" t="s">
        <v>245</v>
      </c>
      <c r="Z39" s="19" t="str">
        <f t="shared" si="8"/>
        <v/>
      </c>
      <c r="AA39" s="19" t="str">
        <f t="shared" si="15"/>
        <v/>
      </c>
      <c r="AB39" s="19" t="str">
        <f t="shared" si="10"/>
        <v/>
      </c>
      <c r="AC39" s="19" t="str">
        <f t="shared" si="16"/>
        <v/>
      </c>
      <c r="AD39" s="20"/>
    </row>
    <row r="40" spans="1:30" ht="12.5" thickTop="1" x14ac:dyDescent="0.2">
      <c r="A40" s="32"/>
      <c r="B40" s="32"/>
      <c r="C40" s="32"/>
      <c r="D40" s="32"/>
      <c r="E40" s="32"/>
      <c r="F40" s="32"/>
      <c r="G40" s="186" t="str">
        <f>IF(J40&lt;&gt;"",G37+1,"")</f>
        <v/>
      </c>
      <c r="H40" s="179" t="str">
        <f>IF(J40&lt;&gt;"",VLOOKUP(I40,List_Duet,6,FALSE),"")</f>
        <v/>
      </c>
      <c r="I40" s="13" t="s">
        <v>155</v>
      </c>
      <c r="J40" s="11" t="str">
        <f t="shared" si="3"/>
        <v/>
      </c>
      <c r="K40" s="11" t="str">
        <f t="shared" si="4"/>
        <v/>
      </c>
      <c r="L40" s="14"/>
      <c r="M40" s="177"/>
      <c r="N40" s="180"/>
      <c r="O40" s="15" t="s">
        <v>156</v>
      </c>
      <c r="P40" s="15" t="s">
        <v>157</v>
      </c>
      <c r="Q40" s="16" t="str">
        <f t="shared" si="5"/>
        <v/>
      </c>
      <c r="R40" s="16" t="str">
        <f t="shared" si="14"/>
        <v/>
      </c>
      <c r="S40" s="16" t="str">
        <f t="shared" si="6"/>
        <v/>
      </c>
      <c r="T40" s="16" t="str">
        <f t="shared" si="7"/>
        <v/>
      </c>
      <c r="U40" s="17"/>
      <c r="V40" s="184" t="s">
        <v>172</v>
      </c>
      <c r="W40" s="185"/>
      <c r="X40" s="35"/>
      <c r="Y40" s="35"/>
      <c r="Z40" s="25">
        <f>COUNT(V4:V39)</f>
        <v>0</v>
      </c>
      <c r="AA40" s="36"/>
      <c r="AB40" s="36"/>
      <c r="AC40" s="36"/>
      <c r="AD40" s="37"/>
    </row>
    <row r="41" spans="1:30" ht="12.5" thickBot="1" x14ac:dyDescent="0.25">
      <c r="A41" s="32"/>
      <c r="B41" s="32"/>
      <c r="C41" s="32"/>
      <c r="D41" s="32"/>
      <c r="E41" s="32"/>
      <c r="F41" s="32"/>
      <c r="G41" s="187"/>
      <c r="H41" s="180"/>
      <c r="I41" s="15" t="s">
        <v>158</v>
      </c>
      <c r="J41" s="16" t="str">
        <f t="shared" si="3"/>
        <v/>
      </c>
      <c r="K41" s="16" t="str">
        <f t="shared" si="4"/>
        <v/>
      </c>
      <c r="L41" s="17"/>
      <c r="M41" s="177"/>
      <c r="N41" s="180"/>
      <c r="O41" s="15" t="s">
        <v>159</v>
      </c>
      <c r="P41" s="15" t="s">
        <v>160</v>
      </c>
      <c r="Q41" s="16" t="str">
        <f t="shared" si="5"/>
        <v/>
      </c>
      <c r="R41" s="16" t="str">
        <f t="shared" si="14"/>
        <v/>
      </c>
      <c r="S41" s="16" t="str">
        <f t="shared" si="6"/>
        <v/>
      </c>
      <c r="T41" s="16" t="str">
        <f t="shared" si="7"/>
        <v/>
      </c>
      <c r="U41" s="17"/>
      <c r="V41" s="182" t="s">
        <v>173</v>
      </c>
      <c r="W41" s="183"/>
      <c r="X41" s="29">
        <f>COUNTA(Z4:Z39)-COUNTBLANK(Z4:Z39)</f>
        <v>0</v>
      </c>
      <c r="Y41" s="29">
        <f>COUNTA(AB4:AB39)-COUNTBLANK(AB4:AB39)</f>
        <v>0</v>
      </c>
      <c r="Z41" s="29">
        <f>SUM(X41:Y41)</f>
        <v>0</v>
      </c>
      <c r="AA41" s="30"/>
      <c r="AB41" s="30"/>
      <c r="AC41" s="30"/>
      <c r="AD41" s="31"/>
    </row>
    <row r="42" spans="1:30" x14ac:dyDescent="0.2">
      <c r="A42" s="32"/>
      <c r="B42" s="32"/>
      <c r="C42" s="32"/>
      <c r="D42" s="32"/>
      <c r="E42" s="32"/>
      <c r="F42" s="32"/>
      <c r="G42" s="188"/>
      <c r="H42" s="181"/>
      <c r="I42" s="18" t="s">
        <v>161</v>
      </c>
      <c r="J42" s="19" t="str">
        <f t="shared" si="3"/>
        <v/>
      </c>
      <c r="K42" s="19" t="str">
        <f t="shared" si="4"/>
        <v/>
      </c>
      <c r="L42" s="20"/>
      <c r="M42" s="177"/>
      <c r="N42" s="180"/>
      <c r="O42" s="15" t="s">
        <v>162</v>
      </c>
      <c r="P42" s="15" t="s">
        <v>163</v>
      </c>
      <c r="Q42" s="16" t="str">
        <f t="shared" si="5"/>
        <v/>
      </c>
      <c r="R42" s="16" t="str">
        <f t="shared" si="14"/>
        <v/>
      </c>
      <c r="S42" s="16" t="str">
        <f t="shared" si="6"/>
        <v/>
      </c>
      <c r="T42" s="16" t="str">
        <f t="shared" si="7"/>
        <v/>
      </c>
      <c r="U42" s="17"/>
      <c r="V42" s="38"/>
      <c r="W42" s="38"/>
    </row>
    <row r="43" spans="1:30" ht="12.5" thickBot="1" x14ac:dyDescent="0.25">
      <c r="A43" s="32"/>
      <c r="B43" s="32"/>
      <c r="C43" s="32"/>
      <c r="D43" s="32"/>
      <c r="E43" s="32"/>
      <c r="F43" s="32"/>
      <c r="G43" s="186" t="str">
        <f>IF(J43&lt;&gt;"",G40+1,"")</f>
        <v/>
      </c>
      <c r="H43" s="179" t="str">
        <f>IF(J43&lt;&gt;"",VLOOKUP(I43,List_Duet,6,FALSE),"")</f>
        <v/>
      </c>
      <c r="I43" s="13" t="s">
        <v>164</v>
      </c>
      <c r="J43" s="11" t="str">
        <f t="shared" si="3"/>
        <v/>
      </c>
      <c r="K43" s="11" t="str">
        <f t="shared" si="4"/>
        <v/>
      </c>
      <c r="L43" s="14"/>
      <c r="M43" s="177"/>
      <c r="N43" s="181"/>
      <c r="O43" s="33" t="s">
        <v>165</v>
      </c>
      <c r="P43" s="33" t="s">
        <v>166</v>
      </c>
      <c r="Q43" s="19" t="str">
        <f t="shared" si="5"/>
        <v/>
      </c>
      <c r="R43" s="19" t="str">
        <f t="shared" si="14"/>
        <v/>
      </c>
      <c r="S43" s="19" t="str">
        <f t="shared" si="6"/>
        <v/>
      </c>
      <c r="T43" s="34" t="str">
        <f t="shared" si="7"/>
        <v/>
      </c>
      <c r="U43" s="17"/>
    </row>
    <row r="44" spans="1:30" ht="12.5" thickTop="1" x14ac:dyDescent="0.2">
      <c r="G44" s="187"/>
      <c r="H44" s="180"/>
      <c r="I44" s="15" t="s">
        <v>167</v>
      </c>
      <c r="J44" s="16" t="str">
        <f t="shared" si="3"/>
        <v/>
      </c>
      <c r="K44" s="16" t="str">
        <f t="shared" si="4"/>
        <v/>
      </c>
      <c r="L44" s="17"/>
      <c r="M44" s="184" t="s">
        <v>172</v>
      </c>
      <c r="N44" s="185"/>
      <c r="O44" s="35"/>
      <c r="P44" s="35"/>
      <c r="Q44" s="25">
        <f>COUNT(M4:M43)</f>
        <v>0</v>
      </c>
      <c r="R44" s="36"/>
      <c r="S44" s="36"/>
      <c r="T44" s="36"/>
      <c r="U44" s="37"/>
    </row>
    <row r="45" spans="1:30" ht="12.5" thickBot="1" x14ac:dyDescent="0.25">
      <c r="G45" s="188"/>
      <c r="H45" s="181"/>
      <c r="I45" s="18" t="s">
        <v>168</v>
      </c>
      <c r="J45" s="19" t="str">
        <f t="shared" si="3"/>
        <v/>
      </c>
      <c r="K45" s="19" t="str">
        <f t="shared" si="4"/>
        <v/>
      </c>
      <c r="L45" s="20"/>
      <c r="M45" s="182" t="s">
        <v>173</v>
      </c>
      <c r="N45" s="183"/>
      <c r="O45" s="29">
        <f>COUNTA(Q4:Q43)-COUNTBLANK(Q4:Q43)</f>
        <v>0</v>
      </c>
      <c r="P45" s="29">
        <f>COUNTA(S4:S43)-COUNTBLANK(S4:S43)</f>
        <v>0</v>
      </c>
      <c r="Q45" s="29">
        <f>SUM(O45:P45)</f>
        <v>0</v>
      </c>
      <c r="R45" s="30"/>
      <c r="S45" s="30"/>
      <c r="T45" s="30"/>
      <c r="U45" s="31"/>
    </row>
    <row r="46" spans="1:30" x14ac:dyDescent="0.2">
      <c r="G46" s="186" t="str">
        <f>IF(J46&lt;&gt;"",G43+1,"")</f>
        <v/>
      </c>
      <c r="H46" s="179" t="str">
        <f>IF(J46&lt;&gt;"",VLOOKUP(I46,List_Duet,6,FALSE),"")</f>
        <v/>
      </c>
      <c r="I46" s="13" t="s">
        <v>169</v>
      </c>
      <c r="J46" s="11" t="str">
        <f t="shared" si="3"/>
        <v/>
      </c>
      <c r="K46" s="11" t="str">
        <f t="shared" si="4"/>
        <v/>
      </c>
      <c r="L46" s="14"/>
      <c r="M46" s="38"/>
      <c r="N46" s="38"/>
    </row>
    <row r="47" spans="1:30" x14ac:dyDescent="0.2">
      <c r="G47" s="187"/>
      <c r="H47" s="180"/>
      <c r="I47" s="15" t="s">
        <v>170</v>
      </c>
      <c r="J47" s="16" t="str">
        <f t="shared" si="3"/>
        <v/>
      </c>
      <c r="K47" s="16" t="str">
        <f t="shared" si="4"/>
        <v/>
      </c>
      <c r="L47" s="17"/>
    </row>
    <row r="48" spans="1:30" ht="12.5" thickBot="1" x14ac:dyDescent="0.25">
      <c r="G48" s="189"/>
      <c r="H48" s="181"/>
      <c r="I48" s="39" t="s">
        <v>171</v>
      </c>
      <c r="J48" s="19" t="str">
        <f t="shared" si="3"/>
        <v/>
      </c>
      <c r="K48" s="40" t="str">
        <f t="shared" si="4"/>
        <v/>
      </c>
      <c r="L48" s="41"/>
    </row>
    <row r="49" spans="7:12" ht="12.5" thickTop="1" x14ac:dyDescent="0.2">
      <c r="G49" s="184" t="s">
        <v>172</v>
      </c>
      <c r="H49" s="185"/>
      <c r="I49" s="35"/>
      <c r="J49" s="25">
        <f>COUNT(G4:G48)</f>
        <v>0</v>
      </c>
      <c r="K49" s="36"/>
      <c r="L49" s="37"/>
    </row>
    <row r="50" spans="7:12" ht="12.5" thickBot="1" x14ac:dyDescent="0.25">
      <c r="G50" s="182" t="s">
        <v>173</v>
      </c>
      <c r="H50" s="183"/>
      <c r="I50" s="28"/>
      <c r="J50" s="29">
        <f>COUNTA(J4:J48)-COUNTBLANK(J4:J48)</f>
        <v>0</v>
      </c>
      <c r="K50" s="30"/>
      <c r="L50" s="31"/>
    </row>
    <row r="51" spans="7:12" x14ac:dyDescent="0.2">
      <c r="G51" s="42"/>
      <c r="H51" s="42"/>
      <c r="I51" s="42"/>
      <c r="J51" s="38"/>
      <c r="K51" s="38"/>
      <c r="L51" s="38"/>
    </row>
    <row r="52" spans="7:12" x14ac:dyDescent="0.2">
      <c r="G52" s="2"/>
      <c r="H52" s="2"/>
      <c r="I52" s="2"/>
    </row>
    <row r="53" spans="7:12" x14ac:dyDescent="0.2">
      <c r="G53" s="2"/>
      <c r="H53" s="2"/>
      <c r="I53" s="2"/>
    </row>
  </sheetData>
  <sheetProtection sheet="1" selectLockedCells="1"/>
  <mergeCells count="71">
    <mergeCell ref="A1:U1"/>
    <mergeCell ref="H16:H18"/>
    <mergeCell ref="H19:H21"/>
    <mergeCell ref="H22:H24"/>
    <mergeCell ref="H4:H6"/>
    <mergeCell ref="H7:H9"/>
    <mergeCell ref="N19:N23"/>
    <mergeCell ref="N9:N13"/>
    <mergeCell ref="N4:N8"/>
    <mergeCell ref="G13:G15"/>
    <mergeCell ref="A2:F2"/>
    <mergeCell ref="N14:N18"/>
    <mergeCell ref="G2:L2"/>
    <mergeCell ref="G4:G6"/>
    <mergeCell ref="G7:G9"/>
    <mergeCell ref="M2:U2"/>
    <mergeCell ref="N24:N28"/>
    <mergeCell ref="M4:M8"/>
    <mergeCell ref="H37:H39"/>
    <mergeCell ref="G28:G30"/>
    <mergeCell ref="H25:H27"/>
    <mergeCell ref="M9:M13"/>
    <mergeCell ref="M14:M18"/>
    <mergeCell ref="G10:G12"/>
    <mergeCell ref="M19:M23"/>
    <mergeCell ref="G22:G24"/>
    <mergeCell ref="H10:H12"/>
    <mergeCell ref="H13:H15"/>
    <mergeCell ref="G16:G18"/>
    <mergeCell ref="G49:H49"/>
    <mergeCell ref="G50:H50"/>
    <mergeCell ref="G43:G45"/>
    <mergeCell ref="H43:H45"/>
    <mergeCell ref="G46:G48"/>
    <mergeCell ref="H46:H48"/>
    <mergeCell ref="G40:G42"/>
    <mergeCell ref="G34:G36"/>
    <mergeCell ref="H34:H36"/>
    <mergeCell ref="G37:G39"/>
    <mergeCell ref="G25:G27"/>
    <mergeCell ref="M45:N45"/>
    <mergeCell ref="A19:B19"/>
    <mergeCell ref="A20:B20"/>
    <mergeCell ref="H28:H30"/>
    <mergeCell ref="G31:G33"/>
    <mergeCell ref="H31:H33"/>
    <mergeCell ref="H40:H42"/>
    <mergeCell ref="M29:M33"/>
    <mergeCell ref="N29:N33"/>
    <mergeCell ref="G19:G21"/>
    <mergeCell ref="M39:M43"/>
    <mergeCell ref="N39:N43"/>
    <mergeCell ref="M34:M38"/>
    <mergeCell ref="N34:N38"/>
    <mergeCell ref="M24:M28"/>
    <mergeCell ref="M44:N44"/>
    <mergeCell ref="V41:W41"/>
    <mergeCell ref="V16:V21"/>
    <mergeCell ref="W16:W21"/>
    <mergeCell ref="V22:V27"/>
    <mergeCell ref="W22:W27"/>
    <mergeCell ref="V40:W40"/>
    <mergeCell ref="V28:V33"/>
    <mergeCell ref="W28:W33"/>
    <mergeCell ref="V34:V39"/>
    <mergeCell ref="W34:W39"/>
    <mergeCell ref="V2:AD2"/>
    <mergeCell ref="V4:V9"/>
    <mergeCell ref="W4:W9"/>
    <mergeCell ref="V10:V15"/>
    <mergeCell ref="W10:W15"/>
  </mergeCells>
  <phoneticPr fontId="2"/>
  <pageMargins left="0.59055118110236227" right="0.59055118110236227" top="0.78740157480314965" bottom="0.78740157480314965" header="0.51181102362204722" footer="0.51181102362204722"/>
  <pageSetup paperSize="9" scale="61" orientation="portrait" r:id="rId1"/>
  <headerFooter alignWithMargins="0">
    <oddFooter>&amp;C&amp;10申込書-3/3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71"/>
  <sheetViews>
    <sheetView showGridLines="0" workbookViewId="0">
      <selection activeCell="H18" sqref="H18"/>
    </sheetView>
  </sheetViews>
  <sheetFormatPr defaultColWidth="9" defaultRowHeight="12" x14ac:dyDescent="0.2"/>
  <cols>
    <col min="1" max="1" width="3.1796875" style="1" bestFit="1" customWidth="1"/>
    <col min="2" max="2" width="5" style="1" bestFit="1" customWidth="1"/>
    <col min="3" max="3" width="8.08984375" style="48" bestFit="1" customWidth="1"/>
    <col min="4" max="4" width="10.90625" style="1" bestFit="1" customWidth="1"/>
    <col min="5" max="5" width="5" style="1" bestFit="1" customWidth="1"/>
    <col min="6" max="6" width="5.08984375" style="1" bestFit="1" customWidth="1"/>
    <col min="7" max="7" width="5.36328125" style="1" bestFit="1" customWidth="1"/>
    <col min="8" max="8" width="5.90625" style="1" bestFit="1" customWidth="1"/>
    <col min="9" max="9" width="5.90625" style="1" customWidth="1"/>
    <col min="10" max="10" width="10.90625" style="1" bestFit="1" customWidth="1"/>
    <col min="11" max="12" width="5" style="1" bestFit="1" customWidth="1"/>
    <col min="13" max="13" width="8.453125" style="48" bestFit="1" customWidth="1"/>
    <col min="14" max="16384" width="9" style="1"/>
  </cols>
  <sheetData>
    <row r="1" spans="1:13" x14ac:dyDescent="0.2">
      <c r="A1" s="43"/>
      <c r="B1" s="43" t="s">
        <v>6</v>
      </c>
      <c r="C1" s="44" t="s">
        <v>6</v>
      </c>
      <c r="D1" s="43" t="s">
        <v>3</v>
      </c>
      <c r="E1" s="43" t="s">
        <v>4</v>
      </c>
      <c r="F1" s="43" t="s">
        <v>174</v>
      </c>
      <c r="G1" s="43" t="s">
        <v>175</v>
      </c>
      <c r="H1" s="43" t="s">
        <v>176</v>
      </c>
      <c r="I1" s="43" t="s">
        <v>183</v>
      </c>
      <c r="J1" s="43" t="s">
        <v>3</v>
      </c>
      <c r="K1" s="43" t="s">
        <v>4</v>
      </c>
      <c r="L1" s="43" t="s">
        <v>6</v>
      </c>
      <c r="M1" s="44" t="s">
        <v>7</v>
      </c>
    </row>
    <row r="2" spans="1:13" x14ac:dyDescent="0.2">
      <c r="A2" s="10">
        <v>1</v>
      </c>
      <c r="B2" s="10" t="str">
        <f>IF(D2&lt;&gt;"",L2,"")</f>
        <v/>
      </c>
      <c r="C2" s="45" t="str">
        <f>IF(D2&lt;&gt;"",M2,"")</f>
        <v/>
      </c>
      <c r="D2" s="10" t="str">
        <f>IF(J2&lt;&gt;"",J2,"")</f>
        <v/>
      </c>
      <c r="E2" s="10" t="str">
        <f>IF(K2&lt;&gt;"",K2,"")</f>
        <v/>
      </c>
      <c r="F2" s="10" t="str">
        <f>IF(ISBLANK(申込書!G37)=FALSE,申込書!G37,"")</f>
        <v/>
      </c>
      <c r="G2" s="10" t="str">
        <f>IF(ISBLANK(申込書!H37)=FALSE,CONCATENATE(申込書!H37,"-",COUNTIF(申込書!$H$37:H37,申込書!H37)),"")</f>
        <v/>
      </c>
      <c r="H2" s="10" t="str">
        <f>IF(ISBLANK(申込書!I37)=FALSE,CONCATENATE(申込書!I37,"-",COUNTIF(申込書!$I$37:I37,申込書!I37)),"")</f>
        <v/>
      </c>
      <c r="I2" s="10" t="str">
        <f>IF(ISBLANK(申込書!J37)=FALSE,CONCATENATE(申込書!J37,"-",COUNTIF(申込書!$J$37:J37,申込書!J37)),"")</f>
        <v/>
      </c>
      <c r="J2" s="10" t="str">
        <f>IF(申込書!C37&lt;&gt;"",申込書!C37,"")</f>
        <v/>
      </c>
      <c r="K2" s="10" t="str">
        <f>IF(申込書!E37&lt;&gt;"",申込書!E37,"")</f>
        <v/>
      </c>
      <c r="L2" s="46">
        <f>申込書!L37</f>
        <v>0</v>
      </c>
      <c r="M2" s="47" t="str">
        <f>申込書!M37</f>
        <v/>
      </c>
    </row>
    <row r="3" spans="1:13" x14ac:dyDescent="0.2">
      <c r="A3" s="10">
        <v>2</v>
      </c>
      <c r="B3" s="10" t="str">
        <f t="shared" ref="B3:B66" si="0">IF(D3&lt;&gt;"",L3,"")</f>
        <v/>
      </c>
      <c r="C3" s="45" t="str">
        <f t="shared" ref="C3:C66" si="1">IF(D3&lt;&gt;"",M3,"")</f>
        <v/>
      </c>
      <c r="D3" s="10" t="str">
        <f t="shared" ref="D3:D66" si="2">IF(J3&lt;&gt;"",J3,"")</f>
        <v/>
      </c>
      <c r="E3" s="10" t="str">
        <f t="shared" ref="E3:E66" si="3">IF(K3&lt;&gt;"",K3,"")</f>
        <v/>
      </c>
      <c r="F3" s="10" t="str">
        <f>IF(ISBLANK(申込書!G38)=FALSE,申込書!G38,"")</f>
        <v/>
      </c>
      <c r="G3" s="10" t="str">
        <f>IF(ISBLANK(申込書!H38)=FALSE,CONCATENATE(申込書!H38,"-",COUNTIF(申込書!$H$37:H38,申込書!H38)),"")</f>
        <v/>
      </c>
      <c r="H3" s="10" t="str">
        <f>IF(ISBLANK(申込書!I38)=FALSE,CONCATENATE(申込書!I38,"-",COUNTIF(申込書!$I$37:I38,申込書!I38)),"")</f>
        <v/>
      </c>
      <c r="I3" s="10" t="str">
        <f>IF(ISBLANK(申込書!J38)=FALSE,CONCATENATE(申込書!J38,"-",COUNTIF(申込書!$J$37:J38,申込書!J38)),"")</f>
        <v/>
      </c>
      <c r="J3" s="10" t="str">
        <f>IF(申込書!C38&lt;&gt;"",申込書!C38,"")</f>
        <v/>
      </c>
      <c r="K3" s="10" t="str">
        <f>IF(申込書!E38&lt;&gt;"",申込書!E38,"")</f>
        <v/>
      </c>
      <c r="L3" s="46">
        <f>申込書!L38</f>
        <v>0</v>
      </c>
      <c r="M3" s="47" t="str">
        <f>申込書!M38</f>
        <v/>
      </c>
    </row>
    <row r="4" spans="1:13" x14ac:dyDescent="0.2">
      <c r="A4" s="10">
        <v>3</v>
      </c>
      <c r="B4" s="10" t="str">
        <f t="shared" si="0"/>
        <v/>
      </c>
      <c r="C4" s="45" t="str">
        <f t="shared" si="1"/>
        <v/>
      </c>
      <c r="D4" s="10" t="str">
        <f t="shared" si="2"/>
        <v/>
      </c>
      <c r="E4" s="10" t="str">
        <f t="shared" si="3"/>
        <v/>
      </c>
      <c r="F4" s="10" t="str">
        <f>IF(ISBLANK(申込書!G39)=FALSE,申込書!G39,"")</f>
        <v/>
      </c>
      <c r="G4" s="10" t="str">
        <f>IF(ISBLANK(申込書!H39)=FALSE,CONCATENATE(申込書!H39,"-",COUNTIF(申込書!$H$37:H39,申込書!H39)),"")</f>
        <v/>
      </c>
      <c r="H4" s="10" t="str">
        <f>IF(ISBLANK(申込書!I39)=FALSE,CONCATENATE(申込書!I39,"-",COUNTIF(申込書!$I$37:I39,申込書!I39)),"")</f>
        <v/>
      </c>
      <c r="I4" s="10" t="str">
        <f>IF(ISBLANK(申込書!J39)=FALSE,CONCATENATE(申込書!J39,"-",COUNTIF(申込書!$J$37:J39,申込書!J39)),"")</f>
        <v/>
      </c>
      <c r="J4" s="10" t="str">
        <f>IF(申込書!C39&lt;&gt;"",申込書!C39,"")</f>
        <v/>
      </c>
      <c r="K4" s="10" t="str">
        <f>IF(申込書!E39&lt;&gt;"",申込書!E39,"")</f>
        <v/>
      </c>
      <c r="L4" s="46">
        <f>申込書!L39</f>
        <v>0</v>
      </c>
      <c r="M4" s="47" t="str">
        <f>申込書!M39</f>
        <v/>
      </c>
    </row>
    <row r="5" spans="1:13" x14ac:dyDescent="0.2">
      <c r="A5" s="10">
        <v>4</v>
      </c>
      <c r="B5" s="10" t="e">
        <f t="shared" si="0"/>
        <v>#REF!</v>
      </c>
      <c r="C5" s="45" t="e">
        <f t="shared" si="1"/>
        <v>#REF!</v>
      </c>
      <c r="D5" s="10" t="e">
        <f t="shared" si="2"/>
        <v>#REF!</v>
      </c>
      <c r="E5" s="10" t="e">
        <f t="shared" si="3"/>
        <v>#REF!</v>
      </c>
      <c r="F5" s="10" t="str">
        <f>IF(ISBLANK(申込書!G40)=FALSE,申込書!G40,"")</f>
        <v/>
      </c>
      <c r="G5" s="10" t="str">
        <f>IF(ISBLANK(申込書!H40)=FALSE,CONCATENATE(申込書!H40,"-",COUNTIF(申込書!$H$37:H40,申込書!H40)),"")</f>
        <v/>
      </c>
      <c r="H5" s="10" t="str">
        <f>IF(ISBLANK(申込書!I40)=FALSE,CONCATENATE(申込書!I40,"-",COUNTIF(申込書!$I$37:I40,申込書!I40)),"")</f>
        <v/>
      </c>
      <c r="I5" s="10" t="str">
        <f>IF(ISBLANK(申込書!J40)=FALSE,CONCATENATE(申込書!J40,"-",COUNTIF(申込書!$J$37:J40,申込書!J40)),"")</f>
        <v/>
      </c>
      <c r="J5" s="10" t="e">
        <f>IF(申込書!#REF!&lt;&gt;"",申込書!#REF!,"")</f>
        <v>#REF!</v>
      </c>
      <c r="K5" s="10" t="e">
        <f>IF(申込書!#REF!&lt;&gt;"",申込書!#REF!,"")</f>
        <v>#REF!</v>
      </c>
      <c r="L5" s="46">
        <f>申込書!L40</f>
        <v>0</v>
      </c>
      <c r="M5" s="47" t="str">
        <f>申込書!M40</f>
        <v/>
      </c>
    </row>
    <row r="6" spans="1:13" x14ac:dyDescent="0.2">
      <c r="A6" s="10">
        <v>5</v>
      </c>
      <c r="B6" s="10" t="str">
        <f t="shared" si="0"/>
        <v/>
      </c>
      <c r="C6" s="45" t="str">
        <f t="shared" si="1"/>
        <v/>
      </c>
      <c r="D6" s="10" t="str">
        <f t="shared" si="2"/>
        <v/>
      </c>
      <c r="E6" s="10" t="str">
        <f t="shared" si="3"/>
        <v/>
      </c>
      <c r="F6" s="10" t="str">
        <f>IF(ISBLANK(申込書!G41)=FALSE,申込書!G41,"")</f>
        <v/>
      </c>
      <c r="G6" s="10" t="str">
        <f>IF(ISBLANK(申込書!H41)=FALSE,CONCATENATE(申込書!H41,"-",COUNTIF(申込書!$H$37:H41,申込書!H41)),"")</f>
        <v/>
      </c>
      <c r="H6" s="10" t="str">
        <f>IF(ISBLANK(申込書!I41)=FALSE,CONCATENATE(申込書!I41,"-",COUNTIF(申込書!$I$37:I41,申込書!I41)),"")</f>
        <v/>
      </c>
      <c r="I6" s="10" t="str">
        <f>IF(ISBLANK(申込書!J41)=FALSE,CONCATENATE(申込書!J41,"-",COUNTIF(申込書!$J$37:J41,申込書!J41)),"")</f>
        <v/>
      </c>
      <c r="J6" s="10" t="str">
        <f>IF(申込書!C40&lt;&gt;"",申込書!C40,"")</f>
        <v/>
      </c>
      <c r="K6" s="10" t="str">
        <f>IF(申込書!E40&lt;&gt;"",申込書!E40,"")</f>
        <v/>
      </c>
      <c r="L6" s="46">
        <f>申込書!L41</f>
        <v>0</v>
      </c>
      <c r="M6" s="47" t="str">
        <f>申込書!M41</f>
        <v/>
      </c>
    </row>
    <row r="7" spans="1:13" x14ac:dyDescent="0.2">
      <c r="A7" s="10">
        <v>6</v>
      </c>
      <c r="B7" s="10" t="str">
        <f t="shared" si="0"/>
        <v/>
      </c>
      <c r="C7" s="45" t="str">
        <f t="shared" si="1"/>
        <v/>
      </c>
      <c r="D7" s="10" t="str">
        <f t="shared" si="2"/>
        <v/>
      </c>
      <c r="E7" s="10" t="str">
        <f t="shared" si="3"/>
        <v/>
      </c>
      <c r="F7" s="10" t="str">
        <f>IF(ISBLANK(申込書!G42)=FALSE,申込書!G42,"")</f>
        <v/>
      </c>
      <c r="G7" s="10" t="str">
        <f>IF(ISBLANK(申込書!H42)=FALSE,CONCATENATE(申込書!H42,"-",COUNTIF(申込書!$H$37:H42,申込書!H42)),"")</f>
        <v/>
      </c>
      <c r="H7" s="10" t="str">
        <f>IF(ISBLANK(申込書!I42)=FALSE,CONCATENATE(申込書!I42,"-",COUNTIF(申込書!$I$37:I42,申込書!I42)),"")</f>
        <v/>
      </c>
      <c r="I7" s="10" t="str">
        <f>IF(ISBLANK(申込書!J42)=FALSE,CONCATENATE(申込書!J42,"-",COUNTIF(申込書!$J$37:J42,申込書!J42)),"")</f>
        <v/>
      </c>
      <c r="J7" s="10" t="str">
        <f>IF(申込書!C41&lt;&gt;"",申込書!C41,"")</f>
        <v/>
      </c>
      <c r="K7" s="10" t="str">
        <f>IF(申込書!E41&lt;&gt;"",申込書!E41,"")</f>
        <v/>
      </c>
      <c r="L7" s="46">
        <f>申込書!L42</f>
        <v>0</v>
      </c>
      <c r="M7" s="47" t="str">
        <f>申込書!M42</f>
        <v/>
      </c>
    </row>
    <row r="8" spans="1:13" x14ac:dyDescent="0.2">
      <c r="A8" s="10">
        <v>7</v>
      </c>
      <c r="B8" s="10" t="str">
        <f t="shared" si="0"/>
        <v/>
      </c>
      <c r="C8" s="45" t="str">
        <f t="shared" si="1"/>
        <v/>
      </c>
      <c r="D8" s="10" t="str">
        <f t="shared" si="2"/>
        <v/>
      </c>
      <c r="E8" s="10" t="str">
        <f t="shared" si="3"/>
        <v/>
      </c>
      <c r="F8" s="10" t="str">
        <f>IF(ISBLANK(申込書!G43)=FALSE,申込書!G43,"")</f>
        <v/>
      </c>
      <c r="G8" s="10" t="str">
        <f>IF(ISBLANK(申込書!H43)=FALSE,CONCATENATE(申込書!H43,"-",COUNTIF(申込書!$H$37:H43,申込書!H43)),"")</f>
        <v/>
      </c>
      <c r="H8" s="10" t="str">
        <f>IF(ISBLANK(申込書!I43)=FALSE,CONCATENATE(申込書!I43,"-",COUNTIF(申込書!$I$37:I43,申込書!I43)),"")</f>
        <v/>
      </c>
      <c r="I8" s="10" t="str">
        <f>IF(ISBLANK(申込書!J43)=FALSE,CONCATENATE(申込書!J43,"-",COUNTIF(申込書!$J$37:J43,申込書!J43)),"")</f>
        <v/>
      </c>
      <c r="J8" s="10" t="str">
        <f>IF(申込書!C42&lt;&gt;"",申込書!C42,"")</f>
        <v/>
      </c>
      <c r="K8" s="10" t="str">
        <f>IF(申込書!E42&lt;&gt;"",申込書!E42,"")</f>
        <v/>
      </c>
      <c r="L8" s="46">
        <f>申込書!L43</f>
        <v>0</v>
      </c>
      <c r="M8" s="47" t="str">
        <f>申込書!M43</f>
        <v/>
      </c>
    </row>
    <row r="9" spans="1:13" x14ac:dyDescent="0.2">
      <c r="A9" s="10">
        <v>8</v>
      </c>
      <c r="B9" s="10" t="str">
        <f t="shared" si="0"/>
        <v/>
      </c>
      <c r="C9" s="45" t="str">
        <f t="shared" si="1"/>
        <v/>
      </c>
      <c r="D9" s="10" t="str">
        <f t="shared" si="2"/>
        <v/>
      </c>
      <c r="E9" s="10" t="str">
        <f t="shared" si="3"/>
        <v/>
      </c>
      <c r="F9" s="10" t="str">
        <f>IF(ISBLANK(申込書!G44)=FALSE,申込書!G44,"")</f>
        <v/>
      </c>
      <c r="G9" s="10" t="str">
        <f>IF(ISBLANK(申込書!H44)=FALSE,CONCATENATE(申込書!H44,"-",COUNTIF(申込書!$H$37:H44,申込書!H44)),"")</f>
        <v/>
      </c>
      <c r="H9" s="10" t="str">
        <f>IF(ISBLANK(申込書!I44)=FALSE,CONCATENATE(申込書!I44,"-",COUNTIF(申込書!$I$37:I44,申込書!I44)),"")</f>
        <v/>
      </c>
      <c r="I9" s="10" t="str">
        <f>IF(ISBLANK(申込書!J44)=FALSE,CONCATENATE(申込書!J44,"-",COUNTIF(申込書!$J$37:J44,申込書!J44)),"")</f>
        <v/>
      </c>
      <c r="J9" s="10" t="str">
        <f>IF(申込書!C44&lt;&gt;"",申込書!C44,"")</f>
        <v/>
      </c>
      <c r="K9" s="10" t="str">
        <f>IF(申込書!E44&lt;&gt;"",申込書!E44,"")</f>
        <v/>
      </c>
      <c r="L9" s="46">
        <f>申込書!L44</f>
        <v>0</v>
      </c>
      <c r="M9" s="47" t="str">
        <f>申込書!M44</f>
        <v/>
      </c>
    </row>
    <row r="10" spans="1:13" x14ac:dyDescent="0.2">
      <c r="A10" s="10">
        <v>9</v>
      </c>
      <c r="B10" s="10" t="str">
        <f t="shared" si="0"/>
        <v/>
      </c>
      <c r="C10" s="45" t="str">
        <f t="shared" si="1"/>
        <v/>
      </c>
      <c r="D10" s="10" t="str">
        <f t="shared" si="2"/>
        <v/>
      </c>
      <c r="E10" s="10" t="str">
        <f t="shared" si="3"/>
        <v/>
      </c>
      <c r="F10" s="10" t="str">
        <f>IF(ISBLANK(申込書!G45)=FALSE,申込書!G45,"")</f>
        <v/>
      </c>
      <c r="G10" s="10" t="str">
        <f>IF(ISBLANK(申込書!H45)=FALSE,CONCATENATE(申込書!H45,"-",COUNTIF(申込書!$H$37:H45,申込書!H45)),"")</f>
        <v/>
      </c>
      <c r="H10" s="10" t="str">
        <f>IF(ISBLANK(申込書!I45)=FALSE,CONCATENATE(申込書!I45,"-",COUNTIF(申込書!$I$37:I45,申込書!I45)),"")</f>
        <v/>
      </c>
      <c r="I10" s="10" t="str">
        <f>IF(ISBLANK(申込書!J45)=FALSE,CONCATENATE(申込書!J45,"-",COUNTIF(申込書!$J$37:J45,申込書!J45)),"")</f>
        <v/>
      </c>
      <c r="J10" s="10" t="str">
        <f>IF(申込書!C45&lt;&gt;"",申込書!C45,"")</f>
        <v/>
      </c>
      <c r="K10" s="10" t="str">
        <f>IF(申込書!E45&lt;&gt;"",申込書!E45,"")</f>
        <v/>
      </c>
      <c r="L10" s="46">
        <f>申込書!L45</f>
        <v>0</v>
      </c>
      <c r="M10" s="47" t="str">
        <f>申込書!M45</f>
        <v/>
      </c>
    </row>
    <row r="11" spans="1:13" x14ac:dyDescent="0.2">
      <c r="A11" s="10">
        <v>10</v>
      </c>
      <c r="B11" s="10" t="str">
        <f t="shared" si="0"/>
        <v/>
      </c>
      <c r="C11" s="45" t="str">
        <f t="shared" si="1"/>
        <v/>
      </c>
      <c r="D11" s="10" t="str">
        <f t="shared" si="2"/>
        <v/>
      </c>
      <c r="E11" s="10" t="str">
        <f t="shared" si="3"/>
        <v/>
      </c>
      <c r="F11" s="10" t="str">
        <f>IF(ISBLANK(申込書!G46)=FALSE,申込書!G46,"")</f>
        <v/>
      </c>
      <c r="G11" s="10" t="str">
        <f>IF(ISBLANK(申込書!H46)=FALSE,CONCATENATE(申込書!H46,"-",COUNTIF(申込書!$H$37:H46,申込書!H46)),"")</f>
        <v/>
      </c>
      <c r="H11" s="10" t="str">
        <f>IF(ISBLANK(申込書!I46)=FALSE,CONCATENATE(申込書!I46,"-",COUNTIF(申込書!$I$37:I46,申込書!I46)),"")</f>
        <v/>
      </c>
      <c r="I11" s="10" t="str">
        <f>IF(ISBLANK(申込書!J46)=FALSE,CONCATENATE(申込書!J46,"-",COUNTIF(申込書!$J$37:J46,申込書!J46)),"")</f>
        <v/>
      </c>
      <c r="J11" s="10" t="str">
        <f>IF(申込書!C46&lt;&gt;"",申込書!C46,"")</f>
        <v/>
      </c>
      <c r="K11" s="10" t="str">
        <f>IF(申込書!E46&lt;&gt;"",申込書!E46,"")</f>
        <v/>
      </c>
      <c r="L11" s="46">
        <f>申込書!L46</f>
        <v>0</v>
      </c>
      <c r="M11" s="47" t="str">
        <f>申込書!M46</f>
        <v/>
      </c>
    </row>
    <row r="12" spans="1:13" x14ac:dyDescent="0.2">
      <c r="A12" s="10">
        <v>11</v>
      </c>
      <c r="B12" s="10" t="str">
        <f t="shared" si="0"/>
        <v/>
      </c>
      <c r="C12" s="45" t="str">
        <f t="shared" si="1"/>
        <v/>
      </c>
      <c r="D12" s="10" t="str">
        <f t="shared" si="2"/>
        <v/>
      </c>
      <c r="E12" s="10" t="str">
        <f t="shared" si="3"/>
        <v/>
      </c>
      <c r="F12" s="10" t="str">
        <f>IF(ISBLANK(申込書!G47)=FALSE,申込書!G47,"")</f>
        <v/>
      </c>
      <c r="G12" s="10" t="str">
        <f>IF(ISBLANK(申込書!H47)=FALSE,CONCATENATE(申込書!H47,"-",COUNTIF(申込書!$H$37:H47,申込書!H47)),"")</f>
        <v/>
      </c>
      <c r="H12" s="10" t="str">
        <f>IF(ISBLANK(申込書!I47)=FALSE,CONCATENATE(申込書!I47,"-",COUNTIF(申込書!$I$37:I47,申込書!I47)),"")</f>
        <v/>
      </c>
      <c r="I12" s="10" t="str">
        <f>IF(ISBLANK(申込書!J47)=FALSE,CONCATENATE(申込書!J47,"-",COUNTIF(申込書!$J$37:J47,申込書!J47)),"")</f>
        <v/>
      </c>
      <c r="J12" s="10" t="str">
        <f>IF(申込書!C47&lt;&gt;"",申込書!C47,"")</f>
        <v/>
      </c>
      <c r="K12" s="10" t="str">
        <f>IF(申込書!E47&lt;&gt;"",申込書!E47,"")</f>
        <v/>
      </c>
      <c r="L12" s="46">
        <f>申込書!L47</f>
        <v>0</v>
      </c>
      <c r="M12" s="47" t="str">
        <f>申込書!M47</f>
        <v/>
      </c>
    </row>
    <row r="13" spans="1:13" x14ac:dyDescent="0.2">
      <c r="A13" s="10">
        <v>12</v>
      </c>
      <c r="B13" s="10" t="str">
        <f t="shared" si="0"/>
        <v/>
      </c>
      <c r="C13" s="45" t="str">
        <f t="shared" si="1"/>
        <v/>
      </c>
      <c r="D13" s="10" t="str">
        <f t="shared" si="2"/>
        <v/>
      </c>
      <c r="E13" s="10" t="str">
        <f t="shared" si="3"/>
        <v/>
      </c>
      <c r="F13" s="10" t="str">
        <f>IF(ISBLANK(申込書!G48)=FALSE,申込書!G48,"")</f>
        <v/>
      </c>
      <c r="G13" s="10" t="str">
        <f>IF(ISBLANK(申込書!H48)=FALSE,CONCATENATE(申込書!H48,"-",COUNTIF(申込書!$H$37:H48,申込書!H48)),"")</f>
        <v/>
      </c>
      <c r="H13" s="10" t="str">
        <f>IF(ISBLANK(申込書!I48)=FALSE,CONCATENATE(申込書!I48,"-",COUNTIF(申込書!$I$37:I48,申込書!I48)),"")</f>
        <v/>
      </c>
      <c r="I13" s="10" t="str">
        <f>IF(ISBLANK(申込書!J48)=FALSE,CONCATENATE(申込書!J48,"-",COUNTIF(申込書!$J$37:J48,申込書!J48)),"")</f>
        <v/>
      </c>
      <c r="J13" s="10" t="str">
        <f>IF(申込書!C48&lt;&gt;"",申込書!C48,"")</f>
        <v/>
      </c>
      <c r="K13" s="10" t="str">
        <f>IF(申込書!E48&lt;&gt;"",申込書!E48,"")</f>
        <v/>
      </c>
      <c r="L13" s="46">
        <f>申込書!L48</f>
        <v>0</v>
      </c>
      <c r="M13" s="47" t="str">
        <f>申込書!M48</f>
        <v/>
      </c>
    </row>
    <row r="14" spans="1:13" x14ac:dyDescent="0.2">
      <c r="A14" s="10">
        <v>13</v>
      </c>
      <c r="B14" s="10" t="str">
        <f t="shared" si="0"/>
        <v/>
      </c>
      <c r="C14" s="45" t="str">
        <f t="shared" si="1"/>
        <v/>
      </c>
      <c r="D14" s="10" t="str">
        <f t="shared" si="2"/>
        <v/>
      </c>
      <c r="E14" s="10" t="str">
        <f t="shared" si="3"/>
        <v/>
      </c>
      <c r="F14" s="10" t="str">
        <f>IF(ISBLANK(申込書!G49)=FALSE,申込書!G49,"")</f>
        <v/>
      </c>
      <c r="G14" s="10" t="str">
        <f>IF(ISBLANK(申込書!H49)=FALSE,CONCATENATE(申込書!H49,"-",COUNTIF(申込書!$H$37:H49,申込書!H49)),"")</f>
        <v/>
      </c>
      <c r="H14" s="10" t="str">
        <f>IF(ISBLANK(申込書!I49)=FALSE,CONCATENATE(申込書!I49,"-",COUNTIF(申込書!$I$37:I49,申込書!I49)),"")</f>
        <v/>
      </c>
      <c r="I14" s="10" t="str">
        <f>IF(ISBLANK(申込書!J49)=FALSE,CONCATENATE(申込書!J49,"-",COUNTIF(申込書!$J$37:J49,申込書!J49)),"")</f>
        <v/>
      </c>
      <c r="J14" s="10" t="str">
        <f>IF(申込書!C49&lt;&gt;"",申込書!C49,"")</f>
        <v/>
      </c>
      <c r="K14" s="10" t="str">
        <f>IF(申込書!E49&lt;&gt;"",申込書!E49,"")</f>
        <v/>
      </c>
      <c r="L14" s="46">
        <f>申込書!L49</f>
        <v>0</v>
      </c>
      <c r="M14" s="47" t="str">
        <f>申込書!M49</f>
        <v/>
      </c>
    </row>
    <row r="15" spans="1:13" x14ac:dyDescent="0.2">
      <c r="A15" s="10">
        <v>14</v>
      </c>
      <c r="B15" s="10" t="str">
        <f t="shared" si="0"/>
        <v/>
      </c>
      <c r="C15" s="45" t="str">
        <f t="shared" si="1"/>
        <v/>
      </c>
      <c r="D15" s="10" t="str">
        <f t="shared" si="2"/>
        <v/>
      </c>
      <c r="E15" s="10" t="str">
        <f t="shared" si="3"/>
        <v/>
      </c>
      <c r="F15" s="10" t="str">
        <f>IF(ISBLANK(申込書!G50)=FALSE,申込書!G50,"")</f>
        <v/>
      </c>
      <c r="G15" s="10" t="str">
        <f>IF(ISBLANK(申込書!H50)=FALSE,CONCATENATE(申込書!H50,"-",COUNTIF(申込書!$H$37:H50,申込書!H50)),"")</f>
        <v/>
      </c>
      <c r="H15" s="10" t="str">
        <f>IF(ISBLANK(申込書!I50)=FALSE,CONCATENATE(申込書!I50,"-",COUNTIF(申込書!$I$37:I50,申込書!I50)),"")</f>
        <v/>
      </c>
      <c r="I15" s="10" t="str">
        <f>IF(ISBLANK(申込書!J50)=FALSE,CONCATENATE(申込書!J50,"-",COUNTIF(申込書!$J$37:J50,申込書!J50)),"")</f>
        <v/>
      </c>
      <c r="J15" s="10" t="str">
        <f>IF(申込書!C50&lt;&gt;"",申込書!C50,"")</f>
        <v/>
      </c>
      <c r="K15" s="10" t="str">
        <f>IF(申込書!E50&lt;&gt;"",申込書!E50,"")</f>
        <v/>
      </c>
      <c r="L15" s="46">
        <f>申込書!L50</f>
        <v>0</v>
      </c>
      <c r="M15" s="47" t="str">
        <f>申込書!M50</f>
        <v/>
      </c>
    </row>
    <row r="16" spans="1:13" x14ac:dyDescent="0.2">
      <c r="A16" s="10">
        <v>15</v>
      </c>
      <c r="B16" s="10" t="str">
        <f t="shared" si="0"/>
        <v/>
      </c>
      <c r="C16" s="45" t="str">
        <f t="shared" si="1"/>
        <v/>
      </c>
      <c r="D16" s="10" t="str">
        <f t="shared" si="2"/>
        <v/>
      </c>
      <c r="E16" s="10" t="str">
        <f t="shared" si="3"/>
        <v/>
      </c>
      <c r="F16" s="10" t="str">
        <f>IF(ISBLANK(申込書!G51)=FALSE,申込書!G51,"")</f>
        <v/>
      </c>
      <c r="G16" s="10" t="str">
        <f>IF(ISBLANK(申込書!H51)=FALSE,CONCATENATE(申込書!H51,"-",COUNTIF(申込書!$H$37:H51,申込書!H51)),"")</f>
        <v/>
      </c>
      <c r="H16" s="10" t="str">
        <f>IF(ISBLANK(申込書!I51)=FALSE,CONCATENATE(申込書!I51,"-",COUNTIF(申込書!$I$37:I51,申込書!I51)),"")</f>
        <v/>
      </c>
      <c r="I16" s="10" t="str">
        <f>IF(ISBLANK(申込書!J51)=FALSE,CONCATENATE(申込書!J51,"-",COUNTIF(申込書!$J$37:J51,申込書!J51)),"")</f>
        <v/>
      </c>
      <c r="J16" s="10" t="str">
        <f>IF(申込書!C51&lt;&gt;"",申込書!C51,"")</f>
        <v/>
      </c>
      <c r="K16" s="10" t="str">
        <f>IF(申込書!E51&lt;&gt;"",申込書!E51,"")</f>
        <v/>
      </c>
      <c r="L16" s="46">
        <f>申込書!L51</f>
        <v>0</v>
      </c>
      <c r="M16" s="47" t="str">
        <f>申込書!M51</f>
        <v/>
      </c>
    </row>
    <row r="17" spans="1:13" x14ac:dyDescent="0.2">
      <c r="A17" s="10">
        <v>16</v>
      </c>
      <c r="B17" s="10" t="str">
        <f t="shared" si="0"/>
        <v/>
      </c>
      <c r="C17" s="45" t="str">
        <f t="shared" si="1"/>
        <v/>
      </c>
      <c r="D17" s="10" t="str">
        <f t="shared" si="2"/>
        <v/>
      </c>
      <c r="E17" s="10" t="str">
        <f t="shared" si="3"/>
        <v/>
      </c>
      <c r="F17" s="10" t="str">
        <f>IF(ISBLANK(申込書!G52)=FALSE,申込書!G52,"")</f>
        <v/>
      </c>
      <c r="G17" s="10" t="str">
        <f>IF(ISBLANK(申込書!H52)=FALSE,CONCATENATE(申込書!H52,"-",COUNTIF(申込書!$H$37:H52,申込書!H52)),"")</f>
        <v/>
      </c>
      <c r="H17" s="10" t="str">
        <f>IF(ISBLANK(申込書!I52)=FALSE,CONCATENATE(申込書!I52,"-",COUNTIF(申込書!$I$37:I52,申込書!I52)),"")</f>
        <v/>
      </c>
      <c r="I17" s="10" t="str">
        <f>IF(ISBLANK(申込書!J52)=FALSE,CONCATENATE(申込書!J52,"-",COUNTIF(申込書!$J$37:J52,申込書!J52)),"")</f>
        <v/>
      </c>
      <c r="J17" s="10" t="str">
        <f>IF(申込書!C52&lt;&gt;"",申込書!C52,"")</f>
        <v/>
      </c>
      <c r="K17" s="10" t="str">
        <f>IF(申込書!E52&lt;&gt;"",申込書!E52,"")</f>
        <v/>
      </c>
      <c r="L17" s="46">
        <f>申込書!L52</f>
        <v>0</v>
      </c>
      <c r="M17" s="47" t="str">
        <f>申込書!M52</f>
        <v/>
      </c>
    </row>
    <row r="18" spans="1:13" x14ac:dyDescent="0.2">
      <c r="A18" s="10">
        <v>17</v>
      </c>
      <c r="B18" s="10" t="str">
        <f t="shared" si="0"/>
        <v/>
      </c>
      <c r="C18" s="45" t="str">
        <f t="shared" si="1"/>
        <v/>
      </c>
      <c r="D18" s="10" t="str">
        <f t="shared" si="2"/>
        <v/>
      </c>
      <c r="E18" s="10" t="str">
        <f t="shared" si="3"/>
        <v/>
      </c>
      <c r="F18" s="10" t="str">
        <f>IF(ISBLANK(申込書!G53)=FALSE,申込書!G53,"")</f>
        <v/>
      </c>
      <c r="G18" s="10" t="str">
        <f>IF(ISBLANK(申込書!H53)=FALSE,CONCATENATE(申込書!H53,"-",COUNTIF(申込書!$H$37:H53,申込書!H53)),"")</f>
        <v/>
      </c>
      <c r="H18" s="10" t="str">
        <f>IF(ISBLANK(申込書!I53)=FALSE,CONCATENATE(申込書!I53,"-",COUNTIF(申込書!$I$37:I53,申込書!I53)),"")</f>
        <v/>
      </c>
      <c r="I18" s="10" t="str">
        <f>IF(ISBLANK(申込書!J53)=FALSE,CONCATENATE(申込書!J53,"-",COUNTIF(申込書!$J$37:J53,申込書!J53)),"")</f>
        <v/>
      </c>
      <c r="J18" s="10" t="str">
        <f>IF(申込書!C53&lt;&gt;"",申込書!C53,"")</f>
        <v/>
      </c>
      <c r="K18" s="10" t="str">
        <f>IF(申込書!E53&lt;&gt;"",申込書!E53,"")</f>
        <v/>
      </c>
      <c r="L18" s="46">
        <f>申込書!L53</f>
        <v>0</v>
      </c>
      <c r="M18" s="47" t="str">
        <f>申込書!M53</f>
        <v/>
      </c>
    </row>
    <row r="19" spans="1:13" x14ac:dyDescent="0.2">
      <c r="A19" s="10">
        <v>18</v>
      </c>
      <c r="B19" s="10" t="str">
        <f t="shared" si="0"/>
        <v/>
      </c>
      <c r="C19" s="45" t="str">
        <f t="shared" si="1"/>
        <v/>
      </c>
      <c r="D19" s="10" t="str">
        <f t="shared" si="2"/>
        <v/>
      </c>
      <c r="E19" s="10" t="str">
        <f t="shared" si="3"/>
        <v/>
      </c>
      <c r="F19" s="10" t="str">
        <f>IF(ISBLANK(申込書!G54)=FALSE,申込書!G54,"")</f>
        <v/>
      </c>
      <c r="G19" s="10" t="str">
        <f>IF(ISBLANK(申込書!H54)=FALSE,CONCATENATE(申込書!H54,"-",COUNTIF(申込書!$H$37:H54,申込書!H54)),"")</f>
        <v/>
      </c>
      <c r="H19" s="10" t="str">
        <f>IF(ISBLANK(申込書!I54)=FALSE,CONCATENATE(申込書!I54,"-",COUNTIF(申込書!$I$37:I54,申込書!I54)),"")</f>
        <v/>
      </c>
      <c r="I19" s="10" t="str">
        <f>IF(ISBLANK(申込書!J54)=FALSE,CONCATENATE(申込書!J54,"-",COUNTIF(申込書!$J$37:J54,申込書!J54)),"")</f>
        <v/>
      </c>
      <c r="J19" s="10" t="str">
        <f>IF(申込書!C54&lt;&gt;"",申込書!C54,"")</f>
        <v/>
      </c>
      <c r="K19" s="10" t="str">
        <f>IF(申込書!E54&lt;&gt;"",申込書!E54,"")</f>
        <v/>
      </c>
      <c r="L19" s="46">
        <f>申込書!L54</f>
        <v>0</v>
      </c>
      <c r="M19" s="47" t="str">
        <f>申込書!M54</f>
        <v/>
      </c>
    </row>
    <row r="20" spans="1:13" x14ac:dyDescent="0.2">
      <c r="A20" s="10">
        <v>19</v>
      </c>
      <c r="B20" s="10" t="str">
        <f t="shared" si="0"/>
        <v/>
      </c>
      <c r="C20" s="45" t="str">
        <f t="shared" si="1"/>
        <v/>
      </c>
      <c r="D20" s="10" t="str">
        <f t="shared" si="2"/>
        <v/>
      </c>
      <c r="E20" s="10" t="str">
        <f t="shared" si="3"/>
        <v/>
      </c>
      <c r="F20" s="10" t="str">
        <f>IF(ISBLANK(申込書!G55)=FALSE,申込書!G55,"")</f>
        <v/>
      </c>
      <c r="G20" s="10" t="str">
        <f>IF(ISBLANK(申込書!H55)=FALSE,CONCATENATE(申込書!H55,"-",COUNTIF(申込書!$H$37:H55,申込書!H55)),"")</f>
        <v/>
      </c>
      <c r="H20" s="10" t="str">
        <f>IF(ISBLANK(申込書!I55)=FALSE,CONCATENATE(申込書!I55,"-",COUNTIF(申込書!$I$37:I55,申込書!I55)),"")</f>
        <v/>
      </c>
      <c r="I20" s="10" t="str">
        <f>IF(ISBLANK(申込書!J55)=FALSE,CONCATENATE(申込書!J55,"-",COUNTIF(申込書!$J$37:J55,申込書!J55)),"")</f>
        <v/>
      </c>
      <c r="J20" s="10" t="str">
        <f>IF(申込書!C55&lt;&gt;"",申込書!C55,"")</f>
        <v/>
      </c>
      <c r="K20" s="10" t="str">
        <f>IF(申込書!E55&lt;&gt;"",申込書!E55,"")</f>
        <v/>
      </c>
      <c r="L20" s="46">
        <f>申込書!L55</f>
        <v>0</v>
      </c>
      <c r="M20" s="47" t="str">
        <f>申込書!M55</f>
        <v/>
      </c>
    </row>
    <row r="21" spans="1:13" x14ac:dyDescent="0.2">
      <c r="A21" s="10">
        <v>20</v>
      </c>
      <c r="B21" s="10" t="str">
        <f t="shared" si="0"/>
        <v/>
      </c>
      <c r="C21" s="45" t="str">
        <f t="shared" si="1"/>
        <v/>
      </c>
      <c r="D21" s="10" t="str">
        <f t="shared" si="2"/>
        <v/>
      </c>
      <c r="E21" s="10" t="str">
        <f t="shared" si="3"/>
        <v/>
      </c>
      <c r="F21" s="10" t="str">
        <f>IF(ISBLANK(申込書!G56)=FALSE,申込書!G56,"")</f>
        <v/>
      </c>
      <c r="G21" s="10" t="str">
        <f>IF(ISBLANK(申込書!H56)=FALSE,CONCATENATE(申込書!H56,"-",COUNTIF(申込書!$H$37:H56,申込書!H56)),"")</f>
        <v/>
      </c>
      <c r="H21" s="10" t="str">
        <f>IF(ISBLANK(申込書!I56)=FALSE,CONCATENATE(申込書!I56,"-",COUNTIF(申込書!$I$37:I56,申込書!I56)),"")</f>
        <v/>
      </c>
      <c r="I21" s="10" t="str">
        <f>IF(ISBLANK(申込書!J56)=FALSE,CONCATENATE(申込書!J56,"-",COUNTIF(申込書!$J$37:J56,申込書!J56)),"")</f>
        <v/>
      </c>
      <c r="J21" s="10" t="str">
        <f>IF(申込書!C56&lt;&gt;"",申込書!C56,"")</f>
        <v/>
      </c>
      <c r="K21" s="10" t="str">
        <f>IF(申込書!E56&lt;&gt;"",申込書!E56,"")</f>
        <v/>
      </c>
      <c r="L21" s="46">
        <f>申込書!L56</f>
        <v>0</v>
      </c>
      <c r="M21" s="47" t="str">
        <f>申込書!M56</f>
        <v/>
      </c>
    </row>
    <row r="22" spans="1:13" x14ac:dyDescent="0.2">
      <c r="A22" s="10">
        <v>21</v>
      </c>
      <c r="B22" s="10" t="str">
        <f t="shared" si="0"/>
        <v/>
      </c>
      <c r="C22" s="45" t="str">
        <f t="shared" si="1"/>
        <v/>
      </c>
      <c r="D22" s="10" t="str">
        <f t="shared" si="2"/>
        <v/>
      </c>
      <c r="E22" s="10" t="str">
        <f t="shared" si="3"/>
        <v/>
      </c>
      <c r="F22" s="10" t="str">
        <f>IF(ISBLANK(申込書!G57)=FALSE,申込書!G57,"")</f>
        <v/>
      </c>
      <c r="G22" s="10" t="str">
        <f>IF(ISBLANK(申込書!H57)=FALSE,CONCATENATE(申込書!H57,"-",COUNTIF(申込書!$H$37:H57,申込書!H57)),"")</f>
        <v/>
      </c>
      <c r="H22" s="10" t="str">
        <f>IF(ISBLANK(申込書!I57)=FALSE,CONCATENATE(申込書!I57,"-",COUNTIF(申込書!$I$37:I57,申込書!I57)),"")</f>
        <v/>
      </c>
      <c r="I22" s="10" t="str">
        <f>IF(ISBLANK(申込書!J57)=FALSE,CONCATENATE(申込書!J57,"-",COUNTIF(申込書!$J$37:J57,申込書!J57)),"")</f>
        <v/>
      </c>
      <c r="J22" s="10" t="str">
        <f>IF(申込書!C57&lt;&gt;"",申込書!C57,"")</f>
        <v/>
      </c>
      <c r="K22" s="10" t="str">
        <f>IF(申込書!E57&lt;&gt;"",申込書!E57,"")</f>
        <v/>
      </c>
      <c r="L22" s="46">
        <f>申込書!L57</f>
        <v>0</v>
      </c>
      <c r="M22" s="47" t="str">
        <f>申込書!M57</f>
        <v/>
      </c>
    </row>
    <row r="23" spans="1:13" x14ac:dyDescent="0.2">
      <c r="A23" s="10">
        <v>22</v>
      </c>
      <c r="B23" s="10" t="str">
        <f t="shared" si="0"/>
        <v/>
      </c>
      <c r="C23" s="45" t="str">
        <f t="shared" si="1"/>
        <v/>
      </c>
      <c r="D23" s="10" t="str">
        <f t="shared" si="2"/>
        <v/>
      </c>
      <c r="E23" s="10" t="str">
        <f t="shared" si="3"/>
        <v/>
      </c>
      <c r="F23" s="10" t="str">
        <f>IF(ISBLANK(申込書!G58)=FALSE,申込書!G58,"")</f>
        <v/>
      </c>
      <c r="G23" s="10" t="str">
        <f>IF(ISBLANK(申込書!H58)=FALSE,CONCATENATE(申込書!H58,"-",COUNTIF(申込書!$H$37:H58,申込書!H58)),"")</f>
        <v/>
      </c>
      <c r="H23" s="10" t="str">
        <f>IF(ISBLANK(申込書!I58)=FALSE,CONCATENATE(申込書!I58,"-",COUNTIF(申込書!$I$37:I58,申込書!I58)),"")</f>
        <v/>
      </c>
      <c r="I23" s="10" t="str">
        <f>IF(ISBLANK(申込書!J58)=FALSE,CONCATENATE(申込書!J58,"-",COUNTIF(申込書!$J$37:J58,申込書!J58)),"")</f>
        <v/>
      </c>
      <c r="J23" s="10" t="str">
        <f>IF(申込書!C58&lt;&gt;"",申込書!C58,"")</f>
        <v/>
      </c>
      <c r="K23" s="10" t="str">
        <f>IF(申込書!E58&lt;&gt;"",申込書!E58,"")</f>
        <v/>
      </c>
      <c r="L23" s="46">
        <f>申込書!L58</f>
        <v>0</v>
      </c>
      <c r="M23" s="47" t="str">
        <f>申込書!M58</f>
        <v/>
      </c>
    </row>
    <row r="24" spans="1:13" x14ac:dyDescent="0.2">
      <c r="A24" s="10">
        <v>23</v>
      </c>
      <c r="B24" s="10" t="str">
        <f t="shared" si="0"/>
        <v/>
      </c>
      <c r="C24" s="45" t="str">
        <f t="shared" si="1"/>
        <v/>
      </c>
      <c r="D24" s="10" t="str">
        <f t="shared" si="2"/>
        <v/>
      </c>
      <c r="E24" s="10" t="str">
        <f t="shared" si="3"/>
        <v/>
      </c>
      <c r="F24" s="10" t="str">
        <f>IF(ISBLANK(申込書!G59)=FALSE,申込書!G59,"")</f>
        <v/>
      </c>
      <c r="G24" s="10" t="str">
        <f>IF(ISBLANK(申込書!H59)=FALSE,CONCATENATE(申込書!H59,"-",COUNTIF(申込書!$H$37:H59,申込書!H59)),"")</f>
        <v/>
      </c>
      <c r="H24" s="10" t="str">
        <f>IF(ISBLANK(申込書!I59)=FALSE,CONCATENATE(申込書!I59,"-",COUNTIF(申込書!$I$37:I59,申込書!I59)),"")</f>
        <v/>
      </c>
      <c r="I24" s="10" t="str">
        <f>IF(ISBLANK(申込書!J59)=FALSE,CONCATENATE(申込書!J59,"-",COUNTIF(申込書!$J$37:J59,申込書!J59)),"")</f>
        <v/>
      </c>
      <c r="J24" s="10" t="str">
        <f>IF(申込書!C59&lt;&gt;"",申込書!C59,"")</f>
        <v/>
      </c>
      <c r="K24" s="10" t="str">
        <f>IF(申込書!E59&lt;&gt;"",申込書!E59,"")</f>
        <v/>
      </c>
      <c r="L24" s="46">
        <f>申込書!L59</f>
        <v>0</v>
      </c>
      <c r="M24" s="47" t="str">
        <f>申込書!M59</f>
        <v/>
      </c>
    </row>
    <row r="25" spans="1:13" x14ac:dyDescent="0.2">
      <c r="A25" s="10">
        <v>24</v>
      </c>
      <c r="B25" s="10" t="str">
        <f t="shared" si="0"/>
        <v/>
      </c>
      <c r="C25" s="45" t="str">
        <f t="shared" si="1"/>
        <v/>
      </c>
      <c r="D25" s="10" t="str">
        <f t="shared" si="2"/>
        <v/>
      </c>
      <c r="E25" s="10" t="str">
        <f t="shared" si="3"/>
        <v/>
      </c>
      <c r="F25" s="10" t="str">
        <f>IF(ISBLANK(申込書!G60)=FALSE,申込書!G60,"")</f>
        <v/>
      </c>
      <c r="G25" s="10" t="str">
        <f>IF(ISBLANK(申込書!H60)=FALSE,CONCATENATE(申込書!H60,"-",COUNTIF(申込書!$H$37:H60,申込書!H60)),"")</f>
        <v/>
      </c>
      <c r="H25" s="10" t="str">
        <f>IF(ISBLANK(申込書!I60)=FALSE,CONCATENATE(申込書!I60,"-",COUNTIF(申込書!$I$37:I60,申込書!I60)),"")</f>
        <v/>
      </c>
      <c r="I25" s="10" t="str">
        <f>IF(ISBLANK(申込書!J60)=FALSE,CONCATENATE(申込書!J60,"-",COUNTIF(申込書!$J$37:J60,申込書!J60)),"")</f>
        <v/>
      </c>
      <c r="J25" s="10" t="str">
        <f>IF(申込書!C60&lt;&gt;"",申込書!C60,"")</f>
        <v/>
      </c>
      <c r="K25" s="10" t="str">
        <f>IF(申込書!E60&lt;&gt;"",申込書!E60,"")</f>
        <v/>
      </c>
      <c r="L25" s="46">
        <f>申込書!L60</f>
        <v>0</v>
      </c>
      <c r="M25" s="47" t="str">
        <f>申込書!M60</f>
        <v/>
      </c>
    </row>
    <row r="26" spans="1:13" x14ac:dyDescent="0.2">
      <c r="A26" s="10">
        <v>25</v>
      </c>
      <c r="B26" s="10" t="str">
        <f t="shared" si="0"/>
        <v/>
      </c>
      <c r="C26" s="45" t="str">
        <f t="shared" si="1"/>
        <v/>
      </c>
      <c r="D26" s="10" t="str">
        <f t="shared" si="2"/>
        <v/>
      </c>
      <c r="E26" s="10" t="str">
        <f t="shared" si="3"/>
        <v/>
      </c>
      <c r="F26" s="10" t="str">
        <f>IF(ISBLANK(申込書!G61)=FALSE,申込書!G61,"")</f>
        <v/>
      </c>
      <c r="G26" s="10" t="str">
        <f>IF(ISBLANK(申込書!H61)=FALSE,CONCATENATE(申込書!H61,"-",COUNTIF(申込書!$H$37:H61,申込書!H61)),"")</f>
        <v/>
      </c>
      <c r="H26" s="10" t="str">
        <f>IF(ISBLANK(申込書!I61)=FALSE,CONCATENATE(申込書!I61,"-",COUNTIF(申込書!$I$37:I61,申込書!I61)),"")</f>
        <v/>
      </c>
      <c r="I26" s="10" t="str">
        <f>IF(ISBLANK(申込書!J61)=FALSE,CONCATENATE(申込書!J61,"-",COUNTIF(申込書!$J$37:J61,申込書!J61)),"")</f>
        <v/>
      </c>
      <c r="J26" s="10" t="str">
        <f>IF(申込書!C61&lt;&gt;"",申込書!C61,"")</f>
        <v/>
      </c>
      <c r="K26" s="10" t="str">
        <f>IF(申込書!E61&lt;&gt;"",申込書!E61,"")</f>
        <v/>
      </c>
      <c r="L26" s="46">
        <f>申込書!L61</f>
        <v>0</v>
      </c>
      <c r="M26" s="47" t="str">
        <f>申込書!M61</f>
        <v/>
      </c>
    </row>
    <row r="27" spans="1:13" x14ac:dyDescent="0.2">
      <c r="A27" s="10">
        <v>26</v>
      </c>
      <c r="B27" s="10" t="str">
        <f t="shared" si="0"/>
        <v/>
      </c>
      <c r="C27" s="45" t="str">
        <f t="shared" si="1"/>
        <v/>
      </c>
      <c r="D27" s="10" t="str">
        <f t="shared" si="2"/>
        <v/>
      </c>
      <c r="E27" s="10" t="str">
        <f t="shared" si="3"/>
        <v/>
      </c>
      <c r="F27" s="10" t="str">
        <f>IF(ISBLANK(申込書!G62)=FALSE,申込書!G62,"")</f>
        <v/>
      </c>
      <c r="G27" s="10" t="str">
        <f>IF(ISBLANK(申込書!H62)=FALSE,CONCATENATE(申込書!H62,"-",COUNTIF(申込書!$H$37:H62,申込書!H62)),"")</f>
        <v/>
      </c>
      <c r="H27" s="10" t="str">
        <f>IF(ISBLANK(申込書!I62)=FALSE,CONCATENATE(申込書!I62,"-",COUNTIF(申込書!$I$37:I62,申込書!I62)),"")</f>
        <v/>
      </c>
      <c r="I27" s="10" t="str">
        <f>IF(ISBLANK(申込書!J62)=FALSE,CONCATENATE(申込書!J62,"-",COUNTIF(申込書!$J$37:J62,申込書!J62)),"")</f>
        <v/>
      </c>
      <c r="J27" s="10" t="str">
        <f>IF(申込書!C62&lt;&gt;"",申込書!C62,"")</f>
        <v/>
      </c>
      <c r="K27" s="10" t="str">
        <f>IF(申込書!E62&lt;&gt;"",申込書!E62,"")</f>
        <v/>
      </c>
      <c r="L27" s="46">
        <f>申込書!L62</f>
        <v>0</v>
      </c>
      <c r="M27" s="47" t="str">
        <f>申込書!M62</f>
        <v/>
      </c>
    </row>
    <row r="28" spans="1:13" x14ac:dyDescent="0.2">
      <c r="A28" s="10">
        <v>27</v>
      </c>
      <c r="B28" s="10" t="str">
        <f t="shared" si="0"/>
        <v/>
      </c>
      <c r="C28" s="45" t="str">
        <f t="shared" si="1"/>
        <v/>
      </c>
      <c r="D28" s="10" t="str">
        <f t="shared" si="2"/>
        <v/>
      </c>
      <c r="E28" s="10" t="str">
        <f t="shared" si="3"/>
        <v/>
      </c>
      <c r="F28" s="10" t="str">
        <f>IF(ISBLANK(申込書!G63)=FALSE,申込書!G63,"")</f>
        <v/>
      </c>
      <c r="G28" s="10" t="str">
        <f>IF(ISBLANK(申込書!H63)=FALSE,CONCATENATE(申込書!H63,"-",COUNTIF(申込書!$H$37:H63,申込書!H63)),"")</f>
        <v/>
      </c>
      <c r="H28" s="10" t="str">
        <f>IF(ISBLANK(申込書!I63)=FALSE,CONCATENATE(申込書!I63,"-",COUNTIF(申込書!$I$37:I63,申込書!I63)),"")</f>
        <v/>
      </c>
      <c r="I28" s="10" t="str">
        <f>IF(ISBLANK(申込書!J63)=FALSE,CONCATENATE(申込書!J63,"-",COUNTIF(申込書!$J$37:J63,申込書!J63)),"")</f>
        <v/>
      </c>
      <c r="J28" s="10" t="str">
        <f>IF(申込書!C63&lt;&gt;"",申込書!C63,"")</f>
        <v/>
      </c>
      <c r="K28" s="10" t="str">
        <f>IF(申込書!E63&lt;&gt;"",申込書!E63,"")</f>
        <v/>
      </c>
      <c r="L28" s="46">
        <f>申込書!L63</f>
        <v>0</v>
      </c>
      <c r="M28" s="47" t="str">
        <f>申込書!M63</f>
        <v/>
      </c>
    </row>
    <row r="29" spans="1:13" x14ac:dyDescent="0.2">
      <c r="A29" s="10">
        <v>28</v>
      </c>
      <c r="B29" s="10" t="str">
        <f t="shared" si="0"/>
        <v/>
      </c>
      <c r="C29" s="45" t="str">
        <f t="shared" si="1"/>
        <v/>
      </c>
      <c r="D29" s="10" t="str">
        <f t="shared" si="2"/>
        <v/>
      </c>
      <c r="E29" s="10" t="str">
        <f t="shared" si="3"/>
        <v/>
      </c>
      <c r="F29" s="10" t="str">
        <f>IF(ISBLANK(申込書!G64)=FALSE,申込書!G64,"")</f>
        <v/>
      </c>
      <c r="G29" s="10" t="str">
        <f>IF(ISBLANK(申込書!H64)=FALSE,CONCATENATE(申込書!H64,"-",COUNTIF(申込書!$H$37:H64,申込書!H64)),"")</f>
        <v/>
      </c>
      <c r="H29" s="10" t="str">
        <f>IF(ISBLANK(申込書!I64)=FALSE,CONCATENATE(申込書!I64,"-",COUNTIF(申込書!$I$37:I64,申込書!I64)),"")</f>
        <v/>
      </c>
      <c r="I29" s="10" t="str">
        <f>IF(ISBLANK(申込書!J64)=FALSE,CONCATENATE(申込書!J64,"-",COUNTIF(申込書!$J$37:J64,申込書!J64)),"")</f>
        <v/>
      </c>
      <c r="J29" s="10" t="str">
        <f>IF(申込書!C64&lt;&gt;"",申込書!C64,"")</f>
        <v/>
      </c>
      <c r="K29" s="10" t="str">
        <f>IF(申込書!E64&lt;&gt;"",申込書!E64,"")</f>
        <v/>
      </c>
      <c r="L29" s="46">
        <f>申込書!L64</f>
        <v>0</v>
      </c>
      <c r="M29" s="47" t="str">
        <f>申込書!M64</f>
        <v/>
      </c>
    </row>
    <row r="30" spans="1:13" x14ac:dyDescent="0.2">
      <c r="A30" s="10">
        <v>29</v>
      </c>
      <c r="B30" s="10" t="str">
        <f t="shared" si="0"/>
        <v/>
      </c>
      <c r="C30" s="45" t="str">
        <f t="shared" si="1"/>
        <v/>
      </c>
      <c r="D30" s="10" t="str">
        <f t="shared" si="2"/>
        <v/>
      </c>
      <c r="E30" s="10" t="str">
        <f t="shared" si="3"/>
        <v/>
      </c>
      <c r="F30" s="10" t="str">
        <f>IF(ISBLANK(申込書!G65)=FALSE,申込書!G65,"")</f>
        <v/>
      </c>
      <c r="G30" s="10" t="str">
        <f>IF(ISBLANK(申込書!H65)=FALSE,CONCATENATE(申込書!H65,"-",COUNTIF(申込書!$H$37:H65,申込書!H65)),"")</f>
        <v/>
      </c>
      <c r="H30" s="10" t="str">
        <f>IF(ISBLANK(申込書!I65)=FALSE,CONCATENATE(申込書!I65,"-",COUNTIF(申込書!$I$37:I65,申込書!I65)),"")</f>
        <v/>
      </c>
      <c r="I30" s="10" t="str">
        <f>IF(ISBLANK(申込書!J65)=FALSE,CONCATENATE(申込書!J65,"-",COUNTIF(申込書!$J$37:J65,申込書!J65)),"")</f>
        <v/>
      </c>
      <c r="J30" s="10" t="str">
        <f>IF(申込書!C65&lt;&gt;"",申込書!C65,"")</f>
        <v/>
      </c>
      <c r="K30" s="10" t="str">
        <f>IF(申込書!E65&lt;&gt;"",申込書!E65,"")</f>
        <v/>
      </c>
      <c r="L30" s="46">
        <f>申込書!L65</f>
        <v>0</v>
      </c>
      <c r="M30" s="47" t="str">
        <f>申込書!M65</f>
        <v/>
      </c>
    </row>
    <row r="31" spans="1:13" x14ac:dyDescent="0.2">
      <c r="A31" s="10">
        <v>30</v>
      </c>
      <c r="B31" s="10" t="str">
        <f t="shared" si="0"/>
        <v/>
      </c>
      <c r="C31" s="45" t="str">
        <f t="shared" si="1"/>
        <v/>
      </c>
      <c r="D31" s="10" t="str">
        <f t="shared" si="2"/>
        <v/>
      </c>
      <c r="E31" s="10" t="str">
        <f t="shared" si="3"/>
        <v/>
      </c>
      <c r="F31" s="10" t="str">
        <f>IF(ISBLANK(申込書!G66)=FALSE,申込書!G66,"")</f>
        <v/>
      </c>
      <c r="G31" s="10" t="str">
        <f>IF(ISBLANK(申込書!H66)=FALSE,CONCATENATE(申込書!H66,"-",COUNTIF(申込書!$H$37:H66,申込書!H66)),"")</f>
        <v/>
      </c>
      <c r="H31" s="10" t="str">
        <f>IF(ISBLANK(申込書!I66)=FALSE,CONCATENATE(申込書!I66,"-",COUNTIF(申込書!$I$37:I66,申込書!I66)),"")</f>
        <v/>
      </c>
      <c r="I31" s="10" t="str">
        <f>IF(ISBLANK(申込書!J66)=FALSE,CONCATENATE(申込書!J66,"-",COUNTIF(申込書!$J$37:J66,申込書!J66)),"")</f>
        <v/>
      </c>
      <c r="J31" s="10" t="str">
        <f>IF(申込書!C66&lt;&gt;"",申込書!C66,"")</f>
        <v/>
      </c>
      <c r="K31" s="10" t="str">
        <f>IF(申込書!E66&lt;&gt;"",申込書!E66,"")</f>
        <v/>
      </c>
      <c r="L31" s="46">
        <f>申込書!L66</f>
        <v>0</v>
      </c>
      <c r="M31" s="47" t="str">
        <f>申込書!M66</f>
        <v/>
      </c>
    </row>
    <row r="32" spans="1:13" x14ac:dyDescent="0.2">
      <c r="A32" s="10">
        <v>31</v>
      </c>
      <c r="B32" s="10" t="str">
        <f t="shared" si="0"/>
        <v/>
      </c>
      <c r="C32" s="45" t="str">
        <f t="shared" si="1"/>
        <v/>
      </c>
      <c r="D32" s="10" t="str">
        <f t="shared" si="2"/>
        <v/>
      </c>
      <c r="E32" s="10" t="str">
        <f t="shared" si="3"/>
        <v/>
      </c>
      <c r="F32" s="10" t="str">
        <f>IF(ISBLANK(申込書!G67)=FALSE,申込書!G67,"")</f>
        <v/>
      </c>
      <c r="G32" s="10" t="str">
        <f>IF(ISBLANK(申込書!H67)=FALSE,CONCATENATE(申込書!H67,"-",COUNTIF(申込書!$H$37:H67,申込書!H67)),"")</f>
        <v/>
      </c>
      <c r="H32" s="10" t="str">
        <f>IF(ISBLANK(申込書!I67)=FALSE,CONCATENATE(申込書!I67,"-",COUNTIF(申込書!$I$37:I67,申込書!I67)),"")</f>
        <v/>
      </c>
      <c r="I32" s="10" t="str">
        <f>IF(ISBLANK(申込書!J67)=FALSE,CONCATENATE(申込書!J67,"-",COUNTIF(申込書!$J$37:J67,申込書!J67)),"")</f>
        <v/>
      </c>
      <c r="J32" s="10" t="str">
        <f>IF(申込書!C67&lt;&gt;"",申込書!C67,"")</f>
        <v/>
      </c>
      <c r="K32" s="10" t="str">
        <f>IF(申込書!E67&lt;&gt;"",申込書!E67,"")</f>
        <v/>
      </c>
      <c r="L32" s="46">
        <f>申込書!L67</f>
        <v>0</v>
      </c>
      <c r="M32" s="47" t="str">
        <f>申込書!M67</f>
        <v/>
      </c>
    </row>
    <row r="33" spans="1:13" x14ac:dyDescent="0.2">
      <c r="A33" s="10">
        <v>32</v>
      </c>
      <c r="B33" s="10" t="str">
        <f t="shared" si="0"/>
        <v/>
      </c>
      <c r="C33" s="45" t="str">
        <f t="shared" si="1"/>
        <v/>
      </c>
      <c r="D33" s="10" t="str">
        <f t="shared" si="2"/>
        <v/>
      </c>
      <c r="E33" s="10" t="str">
        <f t="shared" si="3"/>
        <v/>
      </c>
      <c r="F33" s="10" t="str">
        <f>IF(ISBLANK(申込書!G68)=FALSE,申込書!G68,"")</f>
        <v/>
      </c>
      <c r="G33" s="10" t="str">
        <f>IF(ISBLANK(申込書!H68)=FALSE,CONCATENATE(申込書!H68,"-",COUNTIF(申込書!$H$37:H68,申込書!H68)),"")</f>
        <v/>
      </c>
      <c r="H33" s="10" t="str">
        <f>IF(ISBLANK(申込書!I68)=FALSE,CONCATENATE(申込書!I68,"-",COUNTIF(申込書!$I$37:I68,申込書!I68)),"")</f>
        <v/>
      </c>
      <c r="I33" s="10" t="str">
        <f>IF(ISBLANK(申込書!J68)=FALSE,CONCATENATE(申込書!J68,"-",COUNTIF(申込書!$J$37:J68,申込書!J68)),"")</f>
        <v/>
      </c>
      <c r="J33" s="10" t="str">
        <f>IF(申込書!C68&lt;&gt;"",申込書!C68,"")</f>
        <v/>
      </c>
      <c r="K33" s="10" t="str">
        <f>IF(申込書!E68&lt;&gt;"",申込書!E68,"")</f>
        <v/>
      </c>
      <c r="L33" s="46">
        <f>申込書!L68</f>
        <v>0</v>
      </c>
      <c r="M33" s="47" t="str">
        <f>申込書!M68</f>
        <v/>
      </c>
    </row>
    <row r="34" spans="1:13" x14ac:dyDescent="0.2">
      <c r="A34" s="10">
        <v>33</v>
      </c>
      <c r="B34" s="10" t="str">
        <f t="shared" si="0"/>
        <v/>
      </c>
      <c r="C34" s="45" t="str">
        <f t="shared" si="1"/>
        <v/>
      </c>
      <c r="D34" s="10" t="str">
        <f t="shared" si="2"/>
        <v/>
      </c>
      <c r="E34" s="10" t="str">
        <f t="shared" si="3"/>
        <v/>
      </c>
      <c r="F34" s="10" t="str">
        <f>IF(ISBLANK(申込書!G69)=FALSE,申込書!G69,"")</f>
        <v/>
      </c>
      <c r="G34" s="10" t="str">
        <f>IF(ISBLANK(申込書!H69)=FALSE,CONCATENATE(申込書!H69,"-",COUNTIF(申込書!$H$37:H69,申込書!H69)),"")</f>
        <v/>
      </c>
      <c r="H34" s="10" t="str">
        <f>IF(ISBLANK(申込書!I69)=FALSE,CONCATENATE(申込書!I69,"-",COUNTIF(申込書!$I$37:I69,申込書!I69)),"")</f>
        <v/>
      </c>
      <c r="I34" s="10" t="str">
        <f>IF(ISBLANK(申込書!J69)=FALSE,CONCATENATE(申込書!J69,"-",COUNTIF(申込書!$J$37:J69,申込書!J69)),"")</f>
        <v/>
      </c>
      <c r="J34" s="10" t="str">
        <f>IF(申込書!C69&lt;&gt;"",申込書!C69,"")</f>
        <v/>
      </c>
      <c r="K34" s="10" t="str">
        <f>IF(申込書!E69&lt;&gt;"",申込書!E69,"")</f>
        <v/>
      </c>
      <c r="L34" s="46">
        <f>申込書!L69</f>
        <v>0</v>
      </c>
      <c r="M34" s="47" t="str">
        <f>申込書!M69</f>
        <v/>
      </c>
    </row>
    <row r="35" spans="1:13" x14ac:dyDescent="0.2">
      <c r="A35" s="10">
        <v>34</v>
      </c>
      <c r="B35" s="10" t="str">
        <f t="shared" si="0"/>
        <v/>
      </c>
      <c r="C35" s="45" t="str">
        <f t="shared" si="1"/>
        <v/>
      </c>
      <c r="D35" s="10" t="str">
        <f t="shared" si="2"/>
        <v/>
      </c>
      <c r="E35" s="10" t="str">
        <f t="shared" si="3"/>
        <v/>
      </c>
      <c r="F35" s="10" t="str">
        <f>IF(ISBLANK(申込書!G70)=FALSE,申込書!G70,"")</f>
        <v/>
      </c>
      <c r="G35" s="10" t="str">
        <f>IF(ISBLANK(申込書!H70)=FALSE,CONCATENATE(申込書!H70,"-",COUNTIF(申込書!$H$37:H70,申込書!H70)),"")</f>
        <v/>
      </c>
      <c r="H35" s="10" t="str">
        <f>IF(ISBLANK(申込書!I70)=FALSE,CONCATENATE(申込書!I70,"-",COUNTIF(申込書!$I$37:I70,申込書!I70)),"")</f>
        <v/>
      </c>
      <c r="I35" s="10" t="str">
        <f>IF(ISBLANK(申込書!J70)=FALSE,CONCATENATE(申込書!J70,"-",COUNTIF(申込書!$J$37:J70,申込書!J70)),"")</f>
        <v/>
      </c>
      <c r="J35" s="10" t="str">
        <f>IF(申込書!C70&lt;&gt;"",申込書!C70,"")</f>
        <v/>
      </c>
      <c r="K35" s="10" t="str">
        <f>IF(申込書!E70&lt;&gt;"",申込書!E70,"")</f>
        <v/>
      </c>
      <c r="L35" s="46">
        <f>申込書!L70</f>
        <v>0</v>
      </c>
      <c r="M35" s="47" t="str">
        <f>申込書!M70</f>
        <v/>
      </c>
    </row>
    <row r="36" spans="1:13" x14ac:dyDescent="0.2">
      <c r="A36" s="10">
        <v>35</v>
      </c>
      <c r="B36" s="10" t="str">
        <f t="shared" si="0"/>
        <v/>
      </c>
      <c r="C36" s="45" t="str">
        <f t="shared" si="1"/>
        <v/>
      </c>
      <c r="D36" s="10" t="str">
        <f t="shared" si="2"/>
        <v/>
      </c>
      <c r="E36" s="10" t="str">
        <f t="shared" si="3"/>
        <v/>
      </c>
      <c r="F36" s="10" t="str">
        <f>IF(ISBLANK(申込書!G71)=FALSE,申込書!G71,"")</f>
        <v/>
      </c>
      <c r="G36" s="10" t="str">
        <f>IF(ISBLANK(申込書!H71)=FALSE,CONCATENATE(申込書!H71,"-",COUNTIF(申込書!$H$37:H71,申込書!H71)),"")</f>
        <v/>
      </c>
      <c r="H36" s="10" t="str">
        <f>IF(ISBLANK(申込書!I71)=FALSE,CONCATENATE(申込書!I71,"-",COUNTIF(申込書!$I$37:I71,申込書!I71)),"")</f>
        <v/>
      </c>
      <c r="I36" s="10" t="str">
        <f>IF(ISBLANK(申込書!J71)=FALSE,CONCATENATE(申込書!J71,"-",COUNTIF(申込書!$J$37:J71,申込書!J71)),"")</f>
        <v/>
      </c>
      <c r="J36" s="10" t="str">
        <f>IF(申込書!C71&lt;&gt;"",申込書!C71,"")</f>
        <v/>
      </c>
      <c r="K36" s="10" t="str">
        <f>IF(申込書!E71&lt;&gt;"",申込書!E71,"")</f>
        <v/>
      </c>
      <c r="L36" s="46">
        <f>申込書!L71</f>
        <v>0</v>
      </c>
      <c r="M36" s="47" t="str">
        <f>申込書!M71</f>
        <v/>
      </c>
    </row>
    <row r="37" spans="1:13" x14ac:dyDescent="0.2">
      <c r="A37" s="10">
        <v>36</v>
      </c>
      <c r="B37" s="10" t="str">
        <f t="shared" si="0"/>
        <v/>
      </c>
      <c r="C37" s="45" t="str">
        <f t="shared" si="1"/>
        <v/>
      </c>
      <c r="D37" s="10" t="str">
        <f t="shared" si="2"/>
        <v/>
      </c>
      <c r="E37" s="10" t="str">
        <f t="shared" si="3"/>
        <v/>
      </c>
      <c r="F37" s="10" t="str">
        <f>IF(ISBLANK(申込書!G72)=FALSE,申込書!G72,"")</f>
        <v/>
      </c>
      <c r="G37" s="10" t="str">
        <f>IF(ISBLANK(申込書!H72)=FALSE,CONCATENATE(申込書!H72,"-",COUNTIF(申込書!$H$37:H72,申込書!H72)),"")</f>
        <v/>
      </c>
      <c r="H37" s="10" t="str">
        <f>IF(ISBLANK(申込書!I72)=FALSE,CONCATENATE(申込書!I72,"-",COUNTIF(申込書!$I$37:I72,申込書!I72)),"")</f>
        <v/>
      </c>
      <c r="I37" s="10" t="str">
        <f>IF(ISBLANK(申込書!J72)=FALSE,CONCATENATE(申込書!J72,"-",COUNTIF(申込書!$J$37:J72,申込書!J72)),"")</f>
        <v/>
      </c>
      <c r="J37" s="10" t="str">
        <f>IF(申込書!C72&lt;&gt;"",申込書!C72,"")</f>
        <v/>
      </c>
      <c r="K37" s="10" t="str">
        <f>IF(申込書!E72&lt;&gt;"",申込書!E72,"")</f>
        <v/>
      </c>
      <c r="L37" s="46">
        <f>申込書!L72</f>
        <v>0</v>
      </c>
      <c r="M37" s="47" t="str">
        <f>申込書!M72</f>
        <v/>
      </c>
    </row>
    <row r="38" spans="1:13" x14ac:dyDescent="0.2">
      <c r="A38" s="10">
        <v>37</v>
      </c>
      <c r="B38" s="10" t="str">
        <f t="shared" si="0"/>
        <v/>
      </c>
      <c r="C38" s="45" t="str">
        <f t="shared" si="1"/>
        <v/>
      </c>
      <c r="D38" s="10" t="str">
        <f t="shared" si="2"/>
        <v/>
      </c>
      <c r="E38" s="10" t="str">
        <f t="shared" si="3"/>
        <v/>
      </c>
      <c r="F38" s="10" t="str">
        <f>IF(ISBLANK(申込書!G73)=FALSE,申込書!G73,"")</f>
        <v/>
      </c>
      <c r="G38" s="10" t="str">
        <f>IF(ISBLANK(申込書!H73)=FALSE,CONCATENATE(申込書!H73,"-",COUNTIF(申込書!$H$37:H73,申込書!H73)),"")</f>
        <v/>
      </c>
      <c r="H38" s="10" t="str">
        <f>IF(ISBLANK(申込書!I73)=FALSE,CONCATENATE(申込書!I73,"-",COUNTIF(申込書!$I$37:I73,申込書!I73)),"")</f>
        <v/>
      </c>
      <c r="I38" s="10" t="str">
        <f>IF(ISBLANK(申込書!J73)=FALSE,CONCATENATE(申込書!J73,"-",COUNTIF(申込書!$J$37:J73,申込書!J73)),"")</f>
        <v/>
      </c>
      <c r="J38" s="10" t="str">
        <f>IF(申込書!C73&lt;&gt;"",申込書!C73,"")</f>
        <v/>
      </c>
      <c r="K38" s="10" t="str">
        <f>IF(申込書!E73&lt;&gt;"",申込書!E73,"")</f>
        <v/>
      </c>
      <c r="L38" s="46">
        <f>申込書!L73</f>
        <v>0</v>
      </c>
      <c r="M38" s="47" t="str">
        <f>申込書!M73</f>
        <v/>
      </c>
    </row>
    <row r="39" spans="1:13" x14ac:dyDescent="0.2">
      <c r="A39" s="10">
        <v>38</v>
      </c>
      <c r="B39" s="10" t="str">
        <f t="shared" si="0"/>
        <v/>
      </c>
      <c r="C39" s="45" t="str">
        <f t="shared" si="1"/>
        <v/>
      </c>
      <c r="D39" s="10" t="str">
        <f t="shared" si="2"/>
        <v/>
      </c>
      <c r="E39" s="10" t="str">
        <f t="shared" si="3"/>
        <v/>
      </c>
      <c r="F39" s="10" t="str">
        <f>IF(ISBLANK(申込書!G74)=FALSE,申込書!G74,"")</f>
        <v/>
      </c>
      <c r="G39" s="10" t="str">
        <f>IF(ISBLANK(申込書!H74)=FALSE,CONCATENATE(申込書!H74,"-",COUNTIF(申込書!$H$37:H74,申込書!H74)),"")</f>
        <v/>
      </c>
      <c r="H39" s="10" t="str">
        <f>IF(ISBLANK(申込書!I74)=FALSE,CONCATENATE(申込書!I74,"-",COUNTIF(申込書!$I$37:I74,申込書!I74)),"")</f>
        <v/>
      </c>
      <c r="I39" s="10" t="str">
        <f>IF(ISBLANK(申込書!J74)=FALSE,CONCATENATE(申込書!J74,"-",COUNTIF(申込書!$J$37:J74,申込書!J74)),"")</f>
        <v/>
      </c>
      <c r="J39" s="10" t="str">
        <f>IF(申込書!C74&lt;&gt;"",申込書!C74,"")</f>
        <v/>
      </c>
      <c r="K39" s="10" t="str">
        <f>IF(申込書!E74&lt;&gt;"",申込書!E74,"")</f>
        <v/>
      </c>
      <c r="L39" s="46">
        <f>申込書!L74</f>
        <v>0</v>
      </c>
      <c r="M39" s="47" t="str">
        <f>申込書!M74</f>
        <v/>
      </c>
    </row>
    <row r="40" spans="1:13" x14ac:dyDescent="0.2">
      <c r="A40" s="10">
        <v>39</v>
      </c>
      <c r="B40" s="10" t="str">
        <f t="shared" si="0"/>
        <v/>
      </c>
      <c r="C40" s="45" t="str">
        <f t="shared" si="1"/>
        <v/>
      </c>
      <c r="D40" s="10" t="str">
        <f t="shared" si="2"/>
        <v/>
      </c>
      <c r="E40" s="10" t="str">
        <f t="shared" si="3"/>
        <v/>
      </c>
      <c r="F40" s="10" t="str">
        <f>IF(ISBLANK(申込書!G75)=FALSE,申込書!G75,"")</f>
        <v/>
      </c>
      <c r="G40" s="10" t="str">
        <f>IF(ISBLANK(申込書!H75)=FALSE,CONCATENATE(申込書!H75,"-",COUNTIF(申込書!$H$37:H75,申込書!H75)),"")</f>
        <v/>
      </c>
      <c r="H40" s="10" t="str">
        <f>IF(ISBLANK(申込書!I75)=FALSE,CONCATENATE(申込書!I75,"-",COUNTIF(申込書!$I$37:I75,申込書!I75)),"")</f>
        <v/>
      </c>
      <c r="I40" s="10" t="str">
        <f>IF(ISBLANK(申込書!J75)=FALSE,CONCATENATE(申込書!J75,"-",COUNTIF(申込書!$J$37:J75,申込書!J75)),"")</f>
        <v/>
      </c>
      <c r="J40" s="10" t="str">
        <f>IF(申込書!C75&lt;&gt;"",申込書!C75,"")</f>
        <v/>
      </c>
      <c r="K40" s="10" t="str">
        <f>IF(申込書!E75&lt;&gt;"",申込書!E75,"")</f>
        <v/>
      </c>
      <c r="L40" s="46">
        <f>申込書!L75</f>
        <v>0</v>
      </c>
      <c r="M40" s="47" t="str">
        <f>申込書!M75</f>
        <v/>
      </c>
    </row>
    <row r="41" spans="1:13" x14ac:dyDescent="0.2">
      <c r="A41" s="10">
        <v>40</v>
      </c>
      <c r="B41" s="10" t="str">
        <f t="shared" si="0"/>
        <v/>
      </c>
      <c r="C41" s="45" t="str">
        <f t="shared" si="1"/>
        <v/>
      </c>
      <c r="D41" s="10" t="str">
        <f t="shared" si="2"/>
        <v/>
      </c>
      <c r="E41" s="10" t="str">
        <f t="shared" si="3"/>
        <v/>
      </c>
      <c r="F41" s="10" t="str">
        <f>IF(ISBLANK(申込書!G76)=FALSE,申込書!G76,"")</f>
        <v/>
      </c>
      <c r="G41" s="10" t="str">
        <f>IF(ISBLANK(申込書!H76)=FALSE,CONCATENATE(申込書!H76,"-",COUNTIF(申込書!$H$37:H76,申込書!H76)),"")</f>
        <v/>
      </c>
      <c r="H41" s="10" t="str">
        <f>IF(ISBLANK(申込書!I76)=FALSE,CONCATENATE(申込書!I76,"-",COUNTIF(申込書!$I$37:I76,申込書!I76)),"")</f>
        <v/>
      </c>
      <c r="I41" s="10" t="str">
        <f>IF(ISBLANK(申込書!J76)=FALSE,CONCATENATE(申込書!J76,"-",COUNTIF(申込書!$J$37:J76,申込書!J76)),"")</f>
        <v/>
      </c>
      <c r="J41" s="10" t="str">
        <f>IF(申込書!C76&lt;&gt;"",申込書!C76,"")</f>
        <v/>
      </c>
      <c r="K41" s="10" t="str">
        <f>IF(申込書!E76&lt;&gt;"",申込書!E76,"")</f>
        <v/>
      </c>
      <c r="L41" s="46">
        <f>申込書!L76</f>
        <v>0</v>
      </c>
      <c r="M41" s="47" t="str">
        <f>申込書!M76</f>
        <v/>
      </c>
    </row>
    <row r="42" spans="1:13" x14ac:dyDescent="0.2">
      <c r="A42" s="10">
        <v>41</v>
      </c>
      <c r="B42" s="10" t="str">
        <f t="shared" si="0"/>
        <v/>
      </c>
      <c r="C42" s="45" t="str">
        <f t="shared" si="1"/>
        <v/>
      </c>
      <c r="D42" s="10" t="str">
        <f t="shared" si="2"/>
        <v/>
      </c>
      <c r="E42" s="10" t="str">
        <f t="shared" si="3"/>
        <v/>
      </c>
      <c r="F42" s="10" t="str">
        <f>IF(ISBLANK(申込書!G77)=FALSE,申込書!G77,"")</f>
        <v/>
      </c>
      <c r="G42" s="10" t="str">
        <f>IF(ISBLANK(申込書!H77)=FALSE,CONCATENATE(申込書!H77,"-",COUNTIF(申込書!$H$37:H77,申込書!H77)),"")</f>
        <v/>
      </c>
      <c r="H42" s="10" t="str">
        <f>IF(ISBLANK(申込書!I77)=FALSE,CONCATENATE(申込書!I77,"-",COUNTIF(申込書!$I$37:I77,申込書!I77)),"")</f>
        <v/>
      </c>
      <c r="I42" s="10" t="str">
        <f>IF(ISBLANK(申込書!J77)=FALSE,CONCATENATE(申込書!J77,"-",COUNTIF(申込書!$J$37:J77,申込書!J77)),"")</f>
        <v/>
      </c>
      <c r="J42" s="10" t="str">
        <f>IF(申込書!C77&lt;&gt;"",申込書!C77,"")</f>
        <v/>
      </c>
      <c r="K42" s="10" t="str">
        <f>IF(申込書!E77&lt;&gt;"",申込書!E77,"")</f>
        <v/>
      </c>
      <c r="L42" s="46">
        <f>申込書!L77</f>
        <v>0</v>
      </c>
      <c r="M42" s="47" t="str">
        <f>申込書!M77</f>
        <v/>
      </c>
    </row>
    <row r="43" spans="1:13" x14ac:dyDescent="0.2">
      <c r="A43" s="10">
        <v>42</v>
      </c>
      <c r="B43" s="10" t="str">
        <f t="shared" si="0"/>
        <v/>
      </c>
      <c r="C43" s="45" t="str">
        <f t="shared" si="1"/>
        <v/>
      </c>
      <c r="D43" s="10" t="str">
        <f t="shared" si="2"/>
        <v/>
      </c>
      <c r="E43" s="10" t="str">
        <f t="shared" si="3"/>
        <v/>
      </c>
      <c r="F43" s="10" t="str">
        <f>IF(ISBLANK(申込書!G78)=FALSE,申込書!G78,"")</f>
        <v/>
      </c>
      <c r="G43" s="10" t="str">
        <f>IF(ISBLANK(申込書!H78)=FALSE,CONCATENATE(申込書!H78,"-",COUNTIF(申込書!$H$37:H78,申込書!H78)),"")</f>
        <v/>
      </c>
      <c r="H43" s="10" t="str">
        <f>IF(ISBLANK(申込書!I78)=FALSE,CONCATENATE(申込書!I78,"-",COUNTIF(申込書!$I$37:I78,申込書!I78)),"")</f>
        <v/>
      </c>
      <c r="I43" s="10" t="str">
        <f>IF(ISBLANK(申込書!J78)=FALSE,CONCATENATE(申込書!J78,"-",COUNTIF(申込書!$J$37:J78,申込書!J78)),"")</f>
        <v/>
      </c>
      <c r="J43" s="10" t="str">
        <f>IF(申込書!C78&lt;&gt;"",申込書!C78,"")</f>
        <v/>
      </c>
      <c r="K43" s="10" t="str">
        <f>IF(申込書!E78&lt;&gt;"",申込書!E78,"")</f>
        <v/>
      </c>
      <c r="L43" s="46">
        <f>申込書!L78</f>
        <v>0</v>
      </c>
      <c r="M43" s="47" t="str">
        <f>申込書!M78</f>
        <v/>
      </c>
    </row>
    <row r="44" spans="1:13" x14ac:dyDescent="0.2">
      <c r="A44" s="10">
        <v>43</v>
      </c>
      <c r="B44" s="10" t="str">
        <f t="shared" si="0"/>
        <v/>
      </c>
      <c r="C44" s="45" t="str">
        <f t="shared" si="1"/>
        <v/>
      </c>
      <c r="D44" s="10" t="str">
        <f t="shared" si="2"/>
        <v/>
      </c>
      <c r="E44" s="10" t="str">
        <f t="shared" si="3"/>
        <v/>
      </c>
      <c r="F44" s="10" t="str">
        <f>IF(ISBLANK(申込書!G79)=FALSE,申込書!G79,"")</f>
        <v/>
      </c>
      <c r="G44" s="10" t="str">
        <f>IF(ISBLANK(申込書!H79)=FALSE,CONCATENATE(申込書!H79,"-",COUNTIF(申込書!$H$37:H79,申込書!H79)),"")</f>
        <v/>
      </c>
      <c r="H44" s="10" t="str">
        <f>IF(ISBLANK(申込書!I79)=FALSE,CONCATENATE(申込書!I79,"-",COUNTIF(申込書!$I$37:I79,申込書!I79)),"")</f>
        <v/>
      </c>
      <c r="I44" s="10" t="str">
        <f>IF(ISBLANK(申込書!J79)=FALSE,CONCATENATE(申込書!J79,"-",COUNTIF(申込書!$J$37:J79,申込書!J79)),"")</f>
        <v/>
      </c>
      <c r="J44" s="10" t="str">
        <f>IF(申込書!C79&lt;&gt;"",申込書!C79,"")</f>
        <v/>
      </c>
      <c r="K44" s="10" t="str">
        <f>IF(申込書!E79&lt;&gt;"",申込書!E79,"")</f>
        <v/>
      </c>
      <c r="L44" s="46">
        <f>申込書!L79</f>
        <v>0</v>
      </c>
      <c r="M44" s="47" t="str">
        <f>申込書!M79</f>
        <v/>
      </c>
    </row>
    <row r="45" spans="1:13" x14ac:dyDescent="0.2">
      <c r="A45" s="10">
        <v>44</v>
      </c>
      <c r="B45" s="10" t="str">
        <f t="shared" si="0"/>
        <v/>
      </c>
      <c r="C45" s="45" t="str">
        <f t="shared" si="1"/>
        <v/>
      </c>
      <c r="D45" s="10" t="str">
        <f t="shared" si="2"/>
        <v/>
      </c>
      <c r="E45" s="10" t="str">
        <f t="shared" si="3"/>
        <v/>
      </c>
      <c r="F45" s="10" t="str">
        <f>IF(ISBLANK(申込書!G80)=FALSE,申込書!G80,"")</f>
        <v/>
      </c>
      <c r="G45" s="10" t="str">
        <f>IF(ISBLANK(申込書!H80)=FALSE,CONCATENATE(申込書!H80,"-",COUNTIF(申込書!$H$37:H80,申込書!H80)),"")</f>
        <v/>
      </c>
      <c r="H45" s="10" t="str">
        <f>IF(ISBLANK(申込書!I80)=FALSE,CONCATENATE(申込書!I80,"-",COUNTIF(申込書!$I$37:I80,申込書!I80)),"")</f>
        <v/>
      </c>
      <c r="I45" s="10" t="str">
        <f>IF(ISBLANK(申込書!J80)=FALSE,CONCATENATE(申込書!J80,"-",COUNTIF(申込書!$J$37:J80,申込書!J80)),"")</f>
        <v/>
      </c>
      <c r="J45" s="10" t="str">
        <f>IF(申込書!C80&lt;&gt;"",申込書!C80,"")</f>
        <v/>
      </c>
      <c r="K45" s="10" t="str">
        <f>IF(申込書!E80&lt;&gt;"",申込書!E80,"")</f>
        <v/>
      </c>
      <c r="L45" s="46">
        <f>申込書!L80</f>
        <v>0</v>
      </c>
      <c r="M45" s="47" t="str">
        <f>申込書!M80</f>
        <v/>
      </c>
    </row>
    <row r="46" spans="1:13" x14ac:dyDescent="0.2">
      <c r="A46" s="10">
        <v>45</v>
      </c>
      <c r="B46" s="10" t="str">
        <f t="shared" si="0"/>
        <v/>
      </c>
      <c r="C46" s="45" t="str">
        <f t="shared" si="1"/>
        <v/>
      </c>
      <c r="D46" s="10" t="str">
        <f t="shared" si="2"/>
        <v/>
      </c>
      <c r="E46" s="10" t="str">
        <f t="shared" si="3"/>
        <v/>
      </c>
      <c r="F46" s="10" t="str">
        <f>IF(ISBLANK(申込書!G81)=FALSE,申込書!G81,"")</f>
        <v/>
      </c>
      <c r="G46" s="10" t="str">
        <f>IF(ISBLANK(申込書!H81)=FALSE,CONCATENATE(申込書!H81,"-",COUNTIF(申込書!$H$37:H81,申込書!H81)),"")</f>
        <v/>
      </c>
      <c r="H46" s="10" t="str">
        <f>IF(ISBLANK(申込書!I81)=FALSE,CONCATENATE(申込書!I81,"-",COUNTIF(申込書!$I$37:I81,申込書!I81)),"")</f>
        <v/>
      </c>
      <c r="I46" s="10" t="str">
        <f>IF(ISBLANK(申込書!J81)=FALSE,CONCATENATE(申込書!J81,"-",COUNTIF(申込書!$J$37:J81,申込書!J81)),"")</f>
        <v/>
      </c>
      <c r="J46" s="10" t="str">
        <f>IF(申込書!C81&lt;&gt;"",申込書!C81,"")</f>
        <v/>
      </c>
      <c r="K46" s="10" t="str">
        <f>IF(申込書!E81&lt;&gt;"",申込書!E81,"")</f>
        <v/>
      </c>
      <c r="L46" s="46">
        <f>申込書!L81</f>
        <v>0</v>
      </c>
      <c r="M46" s="47" t="str">
        <f>申込書!M81</f>
        <v/>
      </c>
    </row>
    <row r="47" spans="1:13" x14ac:dyDescent="0.2">
      <c r="A47" s="10">
        <v>46</v>
      </c>
      <c r="B47" s="10" t="str">
        <f t="shared" si="0"/>
        <v/>
      </c>
      <c r="C47" s="45" t="str">
        <f t="shared" si="1"/>
        <v/>
      </c>
      <c r="D47" s="10" t="str">
        <f t="shared" si="2"/>
        <v/>
      </c>
      <c r="E47" s="10" t="str">
        <f t="shared" si="3"/>
        <v/>
      </c>
      <c r="F47" s="10" t="str">
        <f>IF(ISBLANK(申込書!G82)=FALSE,申込書!G82,"")</f>
        <v/>
      </c>
      <c r="G47" s="10" t="str">
        <f>IF(ISBLANK(申込書!H82)=FALSE,CONCATENATE(申込書!H82,"-",COUNTIF(申込書!$H$37:H82,申込書!H82)),"")</f>
        <v/>
      </c>
      <c r="H47" s="10" t="str">
        <f>IF(ISBLANK(申込書!I82)=FALSE,CONCATENATE(申込書!I82,"-",COUNTIF(申込書!$I$37:I82,申込書!I82)),"")</f>
        <v/>
      </c>
      <c r="I47" s="10" t="str">
        <f>IF(ISBLANK(申込書!J82)=FALSE,CONCATENATE(申込書!J82,"-",COUNTIF(申込書!$J$37:J82,申込書!J82)),"")</f>
        <v/>
      </c>
      <c r="J47" s="10" t="str">
        <f>IF(申込書!C82&lt;&gt;"",申込書!C82,"")</f>
        <v/>
      </c>
      <c r="K47" s="10" t="str">
        <f>IF(申込書!E82&lt;&gt;"",申込書!E82,"")</f>
        <v/>
      </c>
      <c r="L47" s="46">
        <f>申込書!L82</f>
        <v>0</v>
      </c>
      <c r="M47" s="47" t="str">
        <f>申込書!M82</f>
        <v/>
      </c>
    </row>
    <row r="48" spans="1:13" x14ac:dyDescent="0.2">
      <c r="A48" s="10">
        <v>47</v>
      </c>
      <c r="B48" s="10" t="str">
        <f t="shared" si="0"/>
        <v/>
      </c>
      <c r="C48" s="45" t="str">
        <f t="shared" si="1"/>
        <v/>
      </c>
      <c r="D48" s="10" t="str">
        <f t="shared" si="2"/>
        <v/>
      </c>
      <c r="E48" s="10" t="str">
        <f t="shared" si="3"/>
        <v/>
      </c>
      <c r="F48" s="10" t="str">
        <f>IF(ISBLANK(申込書!G83)=FALSE,申込書!G83,"")</f>
        <v/>
      </c>
      <c r="G48" s="10" t="str">
        <f>IF(ISBLANK(申込書!H83)=FALSE,CONCATENATE(申込書!H83,"-",COUNTIF(申込書!$H$37:H83,申込書!H83)),"")</f>
        <v/>
      </c>
      <c r="H48" s="10" t="str">
        <f>IF(ISBLANK(申込書!I83)=FALSE,CONCATENATE(申込書!I83,"-",COUNTIF(申込書!$I$37:I83,申込書!I83)),"")</f>
        <v/>
      </c>
      <c r="I48" s="10" t="str">
        <f>IF(ISBLANK(申込書!J83)=FALSE,CONCATENATE(申込書!J83,"-",COUNTIF(申込書!$J$37:J83,申込書!J83)),"")</f>
        <v/>
      </c>
      <c r="J48" s="10" t="str">
        <f>IF(申込書!C83&lt;&gt;"",申込書!C83,"")</f>
        <v/>
      </c>
      <c r="K48" s="10" t="str">
        <f>IF(申込書!E83&lt;&gt;"",申込書!E83,"")</f>
        <v/>
      </c>
      <c r="L48" s="46">
        <f>申込書!L83</f>
        <v>0</v>
      </c>
      <c r="M48" s="47" t="str">
        <f>申込書!M83</f>
        <v/>
      </c>
    </row>
    <row r="49" spans="1:13" x14ac:dyDescent="0.2">
      <c r="A49" s="10">
        <v>48</v>
      </c>
      <c r="B49" s="10" t="str">
        <f t="shared" si="0"/>
        <v/>
      </c>
      <c r="C49" s="45" t="str">
        <f t="shared" si="1"/>
        <v/>
      </c>
      <c r="D49" s="10" t="str">
        <f t="shared" si="2"/>
        <v/>
      </c>
      <c r="E49" s="10" t="str">
        <f t="shared" si="3"/>
        <v/>
      </c>
      <c r="F49" s="10" t="str">
        <f>IF(ISBLANK(申込書!G84)=FALSE,申込書!G84,"")</f>
        <v/>
      </c>
      <c r="G49" s="10" t="str">
        <f>IF(ISBLANK(申込書!H84)=FALSE,CONCATENATE(申込書!H84,"-",COUNTIF(申込書!$H$37:H84,申込書!H84)),"")</f>
        <v/>
      </c>
      <c r="H49" s="10" t="str">
        <f>IF(ISBLANK(申込書!I84)=FALSE,CONCATENATE(申込書!I84,"-",COUNTIF(申込書!$I$37:I84,申込書!I84)),"")</f>
        <v/>
      </c>
      <c r="I49" s="10" t="str">
        <f>IF(ISBLANK(申込書!J84)=FALSE,CONCATENATE(申込書!J84,"-",COUNTIF(申込書!$J$37:J84,申込書!J84)),"")</f>
        <v/>
      </c>
      <c r="J49" s="10" t="str">
        <f>IF(申込書!C84&lt;&gt;"",申込書!C84,"")</f>
        <v/>
      </c>
      <c r="K49" s="10" t="str">
        <f>IF(申込書!E84&lt;&gt;"",申込書!E84,"")</f>
        <v/>
      </c>
      <c r="L49" s="46">
        <f>申込書!L84</f>
        <v>0</v>
      </c>
      <c r="M49" s="47" t="str">
        <f>申込書!M84</f>
        <v/>
      </c>
    </row>
    <row r="50" spans="1:13" x14ac:dyDescent="0.2">
      <c r="A50" s="10">
        <v>49</v>
      </c>
      <c r="B50" s="10" t="str">
        <f t="shared" si="0"/>
        <v/>
      </c>
      <c r="C50" s="45" t="str">
        <f t="shared" si="1"/>
        <v/>
      </c>
      <c r="D50" s="10" t="str">
        <f t="shared" si="2"/>
        <v/>
      </c>
      <c r="E50" s="10" t="str">
        <f t="shared" si="3"/>
        <v/>
      </c>
      <c r="F50" s="10" t="str">
        <f>IF(ISBLANK(申込書!G85)=FALSE,申込書!G85,"")</f>
        <v/>
      </c>
      <c r="G50" s="10" t="str">
        <f>IF(ISBLANK(申込書!H85)=FALSE,CONCATENATE(申込書!H85,"-",COUNTIF(申込書!$H$37:H85,申込書!H85)),"")</f>
        <v/>
      </c>
      <c r="H50" s="10" t="str">
        <f>IF(ISBLANK(申込書!I85)=FALSE,CONCATENATE(申込書!I85,"-",COUNTIF(申込書!$I$37:I85,申込書!I85)),"")</f>
        <v/>
      </c>
      <c r="I50" s="10" t="str">
        <f>IF(ISBLANK(申込書!J85)=FALSE,CONCATENATE(申込書!J85,"-",COUNTIF(申込書!$J$37:J85,申込書!J85)),"")</f>
        <v/>
      </c>
      <c r="J50" s="10" t="str">
        <f>IF(申込書!C85&lt;&gt;"",申込書!C85,"")</f>
        <v/>
      </c>
      <c r="K50" s="10" t="str">
        <f>IF(申込書!E85&lt;&gt;"",申込書!E85,"")</f>
        <v/>
      </c>
      <c r="L50" s="46">
        <f>申込書!L85</f>
        <v>0</v>
      </c>
      <c r="M50" s="47" t="str">
        <f>申込書!M85</f>
        <v/>
      </c>
    </row>
    <row r="51" spans="1:13" x14ac:dyDescent="0.2">
      <c r="A51" s="10">
        <v>50</v>
      </c>
      <c r="B51" s="10" t="str">
        <f t="shared" si="0"/>
        <v/>
      </c>
      <c r="C51" s="45" t="str">
        <f t="shared" si="1"/>
        <v/>
      </c>
      <c r="D51" s="10" t="str">
        <f t="shared" si="2"/>
        <v/>
      </c>
      <c r="E51" s="10" t="str">
        <f t="shared" si="3"/>
        <v/>
      </c>
      <c r="F51" s="10" t="str">
        <f>IF(ISBLANK(申込書!G86)=FALSE,申込書!G86,"")</f>
        <v/>
      </c>
      <c r="G51" s="10" t="str">
        <f>IF(ISBLANK(申込書!H86)=FALSE,CONCATENATE(申込書!H86,"-",COUNTIF(申込書!$H$37:H86,申込書!H86)),"")</f>
        <v/>
      </c>
      <c r="H51" s="10" t="str">
        <f>IF(ISBLANK(申込書!I86)=FALSE,CONCATENATE(申込書!I86,"-",COUNTIF(申込書!$I$37:I86,申込書!I86)),"")</f>
        <v/>
      </c>
      <c r="I51" s="10" t="str">
        <f>IF(ISBLANK(申込書!J86)=FALSE,CONCATENATE(申込書!J86,"-",COUNTIF(申込書!$J$37:J86,申込書!J86)),"")</f>
        <v/>
      </c>
      <c r="J51" s="10" t="str">
        <f>IF(申込書!C86&lt;&gt;"",申込書!C86,"")</f>
        <v/>
      </c>
      <c r="K51" s="10" t="str">
        <f>IF(申込書!E86&lt;&gt;"",申込書!E86,"")</f>
        <v/>
      </c>
      <c r="L51" s="46">
        <f>申込書!L86</f>
        <v>0</v>
      </c>
      <c r="M51" s="47" t="str">
        <f>申込書!M86</f>
        <v/>
      </c>
    </row>
    <row r="52" spans="1:13" x14ac:dyDescent="0.2">
      <c r="A52" s="10">
        <v>51</v>
      </c>
      <c r="B52" s="10" t="str">
        <f t="shared" si="0"/>
        <v/>
      </c>
      <c r="C52" s="45" t="str">
        <f t="shared" si="1"/>
        <v/>
      </c>
      <c r="D52" s="10" t="str">
        <f t="shared" si="2"/>
        <v/>
      </c>
      <c r="E52" s="10" t="str">
        <f t="shared" si="3"/>
        <v/>
      </c>
      <c r="F52" s="10" t="str">
        <f>IF(ISBLANK(申込書!G87)=FALSE,申込書!G87,"")</f>
        <v/>
      </c>
      <c r="G52" s="10" t="str">
        <f>IF(ISBLANK(申込書!H87)=FALSE,CONCATENATE(申込書!H87,"-",COUNTIF(申込書!$H$37:H87,申込書!H87)),"")</f>
        <v/>
      </c>
      <c r="H52" s="10" t="str">
        <f>IF(ISBLANK(申込書!I87)=FALSE,CONCATENATE(申込書!I87,"-",COUNTIF(申込書!$I$37:I87,申込書!I87)),"")</f>
        <v/>
      </c>
      <c r="I52" s="10" t="str">
        <f>IF(ISBLANK(申込書!J87)=FALSE,CONCATENATE(申込書!J87,"-",COUNTIF(申込書!$J$37:J87,申込書!J87)),"")</f>
        <v/>
      </c>
      <c r="J52" s="10" t="str">
        <f>IF(申込書!C87&lt;&gt;"",申込書!C87,"")</f>
        <v/>
      </c>
      <c r="K52" s="10" t="str">
        <f>IF(申込書!E87&lt;&gt;"",申込書!E87,"")</f>
        <v/>
      </c>
      <c r="L52" s="46">
        <f>申込書!L87</f>
        <v>0</v>
      </c>
      <c r="M52" s="47" t="str">
        <f>申込書!M87</f>
        <v/>
      </c>
    </row>
    <row r="53" spans="1:13" x14ac:dyDescent="0.2">
      <c r="A53" s="10">
        <v>52</v>
      </c>
      <c r="B53" s="10" t="str">
        <f t="shared" si="0"/>
        <v/>
      </c>
      <c r="C53" s="45" t="str">
        <f t="shared" si="1"/>
        <v/>
      </c>
      <c r="D53" s="10" t="str">
        <f t="shared" si="2"/>
        <v/>
      </c>
      <c r="E53" s="10" t="str">
        <f t="shared" si="3"/>
        <v/>
      </c>
      <c r="F53" s="10" t="str">
        <f>IF(ISBLANK(申込書!G88)=FALSE,申込書!G88,"")</f>
        <v/>
      </c>
      <c r="G53" s="10" t="str">
        <f>IF(ISBLANK(申込書!H88)=FALSE,CONCATENATE(申込書!H88,"-",COUNTIF(申込書!$H$37:H88,申込書!H88)),"")</f>
        <v/>
      </c>
      <c r="H53" s="10" t="str">
        <f>IF(ISBLANK(申込書!I88)=FALSE,CONCATENATE(申込書!I88,"-",COUNTIF(申込書!$I$37:I88,申込書!I88)),"")</f>
        <v/>
      </c>
      <c r="I53" s="10" t="str">
        <f>IF(ISBLANK(申込書!J88)=FALSE,CONCATENATE(申込書!J88,"-",COUNTIF(申込書!$J$37:J88,申込書!J88)),"")</f>
        <v/>
      </c>
      <c r="J53" s="10" t="str">
        <f>IF(申込書!C88&lt;&gt;"",申込書!C88,"")</f>
        <v/>
      </c>
      <c r="K53" s="10" t="str">
        <f>IF(申込書!E88&lt;&gt;"",申込書!E88,"")</f>
        <v/>
      </c>
      <c r="L53" s="46">
        <f>申込書!L88</f>
        <v>0</v>
      </c>
      <c r="M53" s="47" t="str">
        <f>申込書!M88</f>
        <v/>
      </c>
    </row>
    <row r="54" spans="1:13" x14ac:dyDescent="0.2">
      <c r="A54" s="10">
        <v>53</v>
      </c>
      <c r="B54" s="10" t="str">
        <f t="shared" si="0"/>
        <v/>
      </c>
      <c r="C54" s="45" t="str">
        <f t="shared" si="1"/>
        <v/>
      </c>
      <c r="D54" s="10" t="str">
        <f t="shared" si="2"/>
        <v/>
      </c>
      <c r="E54" s="10" t="str">
        <f t="shared" si="3"/>
        <v/>
      </c>
      <c r="F54" s="10" t="str">
        <f>IF(ISBLANK(申込書!G89)=FALSE,申込書!G89,"")</f>
        <v/>
      </c>
      <c r="G54" s="10" t="str">
        <f>IF(ISBLANK(申込書!H89)=FALSE,CONCATENATE(申込書!H89,"-",COUNTIF(申込書!$H$37:H89,申込書!H89)),"")</f>
        <v/>
      </c>
      <c r="H54" s="10" t="str">
        <f>IF(ISBLANK(申込書!I89)=FALSE,CONCATENATE(申込書!I89,"-",COUNTIF(申込書!$I$37:I89,申込書!I89)),"")</f>
        <v/>
      </c>
      <c r="I54" s="10" t="str">
        <f>IF(ISBLANK(申込書!J89)=FALSE,CONCATENATE(申込書!J89,"-",COUNTIF(申込書!$J$37:J89,申込書!J89)),"")</f>
        <v/>
      </c>
      <c r="J54" s="10" t="str">
        <f>IF(申込書!C89&lt;&gt;"",申込書!C89,"")</f>
        <v/>
      </c>
      <c r="K54" s="10" t="str">
        <f>IF(申込書!E89&lt;&gt;"",申込書!E89,"")</f>
        <v/>
      </c>
      <c r="L54" s="46">
        <f>申込書!L89</f>
        <v>0</v>
      </c>
      <c r="M54" s="47" t="str">
        <f>申込書!M89</f>
        <v/>
      </c>
    </row>
    <row r="55" spans="1:13" x14ac:dyDescent="0.2">
      <c r="A55" s="10">
        <v>54</v>
      </c>
      <c r="B55" s="10" t="str">
        <f t="shared" si="0"/>
        <v/>
      </c>
      <c r="C55" s="45" t="str">
        <f t="shared" si="1"/>
        <v/>
      </c>
      <c r="D55" s="10" t="str">
        <f t="shared" si="2"/>
        <v/>
      </c>
      <c r="E55" s="10" t="str">
        <f t="shared" si="3"/>
        <v/>
      </c>
      <c r="F55" s="10" t="str">
        <f>IF(ISBLANK(申込書!G90)=FALSE,申込書!G90,"")</f>
        <v/>
      </c>
      <c r="G55" s="10" t="str">
        <f>IF(ISBLANK(申込書!H90)=FALSE,CONCATENATE(申込書!H90,"-",COUNTIF(申込書!$H$37:H90,申込書!H90)),"")</f>
        <v/>
      </c>
      <c r="H55" s="10" t="str">
        <f>IF(ISBLANK(申込書!I90)=FALSE,CONCATENATE(申込書!I90,"-",COUNTIF(申込書!$I$37:I90,申込書!I90)),"")</f>
        <v/>
      </c>
      <c r="I55" s="10" t="str">
        <f>IF(ISBLANK(申込書!J90)=FALSE,CONCATENATE(申込書!J90,"-",COUNTIF(申込書!$J$37:J90,申込書!J90)),"")</f>
        <v/>
      </c>
      <c r="J55" s="10" t="str">
        <f>IF(申込書!C90&lt;&gt;"",申込書!C90,"")</f>
        <v/>
      </c>
      <c r="K55" s="10" t="str">
        <f>IF(申込書!E90&lt;&gt;"",申込書!E90,"")</f>
        <v/>
      </c>
      <c r="L55" s="46">
        <f>申込書!L90</f>
        <v>0</v>
      </c>
      <c r="M55" s="47" t="str">
        <f>申込書!M90</f>
        <v/>
      </c>
    </row>
    <row r="56" spans="1:13" x14ac:dyDescent="0.2">
      <c r="A56" s="10">
        <v>55</v>
      </c>
      <c r="B56" s="10" t="str">
        <f t="shared" si="0"/>
        <v/>
      </c>
      <c r="C56" s="45" t="str">
        <f t="shared" si="1"/>
        <v/>
      </c>
      <c r="D56" s="10" t="str">
        <f t="shared" si="2"/>
        <v/>
      </c>
      <c r="E56" s="10" t="str">
        <f t="shared" si="3"/>
        <v/>
      </c>
      <c r="F56" s="10" t="str">
        <f>IF(ISBLANK(申込書!G91)=FALSE,申込書!G91,"")</f>
        <v/>
      </c>
      <c r="G56" s="10" t="str">
        <f>IF(ISBLANK(申込書!H91)=FALSE,CONCATENATE(申込書!H91,"-",COUNTIF(申込書!$H$37:H91,申込書!H91)),"")</f>
        <v/>
      </c>
      <c r="H56" s="10" t="str">
        <f>IF(ISBLANK(申込書!I91)=FALSE,CONCATENATE(申込書!I91,"-",COUNTIF(申込書!$I$37:I91,申込書!I91)),"")</f>
        <v/>
      </c>
      <c r="I56" s="10" t="str">
        <f>IF(ISBLANK(申込書!J91)=FALSE,CONCATENATE(申込書!J91,"-",COUNTIF(申込書!$J$37:J91,申込書!J91)),"")</f>
        <v/>
      </c>
      <c r="J56" s="10" t="str">
        <f>IF(申込書!C91&lt;&gt;"",申込書!C91,"")</f>
        <v/>
      </c>
      <c r="K56" s="10" t="str">
        <f>IF(申込書!E91&lt;&gt;"",申込書!E91,"")</f>
        <v/>
      </c>
      <c r="L56" s="46">
        <f>申込書!L91</f>
        <v>0</v>
      </c>
      <c r="M56" s="47" t="str">
        <f>申込書!M91</f>
        <v/>
      </c>
    </row>
    <row r="57" spans="1:13" x14ac:dyDescent="0.2">
      <c r="A57" s="10">
        <v>56</v>
      </c>
      <c r="B57" s="10" t="str">
        <f t="shared" si="0"/>
        <v/>
      </c>
      <c r="C57" s="45" t="str">
        <f t="shared" si="1"/>
        <v/>
      </c>
      <c r="D57" s="10" t="str">
        <f t="shared" si="2"/>
        <v/>
      </c>
      <c r="E57" s="10" t="str">
        <f t="shared" si="3"/>
        <v/>
      </c>
      <c r="F57" s="10" t="str">
        <f>IF(ISBLANK(申込書!G92)=FALSE,申込書!G92,"")</f>
        <v/>
      </c>
      <c r="G57" s="10" t="str">
        <f>IF(ISBLANK(申込書!H92)=FALSE,CONCATENATE(申込書!H92,"-",COUNTIF(申込書!$H$37:H92,申込書!H92)),"")</f>
        <v/>
      </c>
      <c r="H57" s="10" t="str">
        <f>IF(ISBLANK(申込書!I92)=FALSE,CONCATENATE(申込書!I92,"-",COUNTIF(申込書!$I$37:I92,申込書!I92)),"")</f>
        <v/>
      </c>
      <c r="I57" s="10" t="str">
        <f>IF(ISBLANK(申込書!J92)=FALSE,CONCATENATE(申込書!J92,"-",COUNTIF(申込書!$J$37:J92,申込書!J92)),"")</f>
        <v/>
      </c>
      <c r="J57" s="10" t="str">
        <f>IF(申込書!C92&lt;&gt;"",申込書!C92,"")</f>
        <v/>
      </c>
      <c r="K57" s="10" t="str">
        <f>IF(申込書!E92&lt;&gt;"",申込書!E92,"")</f>
        <v/>
      </c>
      <c r="L57" s="46">
        <f>申込書!L92</f>
        <v>0</v>
      </c>
      <c r="M57" s="47" t="str">
        <f>申込書!M92</f>
        <v/>
      </c>
    </row>
    <row r="58" spans="1:13" x14ac:dyDescent="0.2">
      <c r="A58" s="10">
        <v>57</v>
      </c>
      <c r="B58" s="10" t="str">
        <f t="shared" si="0"/>
        <v/>
      </c>
      <c r="C58" s="45" t="str">
        <f t="shared" si="1"/>
        <v/>
      </c>
      <c r="D58" s="10" t="str">
        <f t="shared" si="2"/>
        <v/>
      </c>
      <c r="E58" s="10" t="str">
        <f t="shared" si="3"/>
        <v/>
      </c>
      <c r="F58" s="10" t="str">
        <f>IF(ISBLANK(申込書!G93)=FALSE,申込書!G93,"")</f>
        <v/>
      </c>
      <c r="G58" s="10" t="str">
        <f>IF(ISBLANK(申込書!H93)=FALSE,CONCATENATE(申込書!H93,"-",COUNTIF(申込書!$H$37:H93,申込書!H93)),"")</f>
        <v/>
      </c>
      <c r="H58" s="10" t="str">
        <f>IF(ISBLANK(申込書!I93)=FALSE,CONCATENATE(申込書!I93,"-",COUNTIF(申込書!$I$37:I93,申込書!I93)),"")</f>
        <v/>
      </c>
      <c r="I58" s="10" t="str">
        <f>IF(ISBLANK(申込書!J93)=FALSE,CONCATENATE(申込書!J93,"-",COUNTIF(申込書!$J$37:J93,申込書!J93)),"")</f>
        <v/>
      </c>
      <c r="J58" s="10" t="str">
        <f>IF(申込書!C93&lt;&gt;"",申込書!C93,"")</f>
        <v/>
      </c>
      <c r="K58" s="10" t="str">
        <f>IF(申込書!E93&lt;&gt;"",申込書!E93,"")</f>
        <v/>
      </c>
      <c r="L58" s="46">
        <f>申込書!L93</f>
        <v>0</v>
      </c>
      <c r="M58" s="47" t="str">
        <f>申込書!M93</f>
        <v/>
      </c>
    </row>
    <row r="59" spans="1:13" x14ac:dyDescent="0.2">
      <c r="A59" s="10">
        <v>58</v>
      </c>
      <c r="B59" s="10" t="str">
        <f t="shared" si="0"/>
        <v/>
      </c>
      <c r="C59" s="45" t="str">
        <f t="shared" si="1"/>
        <v/>
      </c>
      <c r="D59" s="10" t="str">
        <f t="shared" si="2"/>
        <v/>
      </c>
      <c r="E59" s="10" t="str">
        <f t="shared" si="3"/>
        <v/>
      </c>
      <c r="F59" s="10" t="str">
        <f>IF(ISBLANK(申込書!G94)=FALSE,申込書!G94,"")</f>
        <v/>
      </c>
      <c r="G59" s="10" t="str">
        <f>IF(ISBLANK(申込書!H94)=FALSE,CONCATENATE(申込書!H94,"-",COUNTIF(申込書!$H$37:H94,申込書!H94)),"")</f>
        <v/>
      </c>
      <c r="H59" s="10" t="str">
        <f>IF(ISBLANK(申込書!I94)=FALSE,CONCATENATE(申込書!I94,"-",COUNTIF(申込書!$I$37:I94,申込書!I94)),"")</f>
        <v/>
      </c>
      <c r="I59" s="10" t="str">
        <f>IF(ISBLANK(申込書!J94)=FALSE,CONCATENATE(申込書!J94,"-",COUNTIF(申込書!$J$37:J94,申込書!J94)),"")</f>
        <v/>
      </c>
      <c r="J59" s="10" t="str">
        <f>IF(申込書!C94&lt;&gt;"",申込書!C94,"")</f>
        <v/>
      </c>
      <c r="K59" s="10" t="str">
        <f>IF(申込書!E94&lt;&gt;"",申込書!E94,"")</f>
        <v/>
      </c>
      <c r="L59" s="46">
        <f>申込書!L94</f>
        <v>0</v>
      </c>
      <c r="M59" s="47" t="str">
        <f>申込書!M94</f>
        <v/>
      </c>
    </row>
    <row r="60" spans="1:13" x14ac:dyDescent="0.2">
      <c r="A60" s="10">
        <v>59</v>
      </c>
      <c r="B60" s="10" t="str">
        <f t="shared" si="0"/>
        <v/>
      </c>
      <c r="C60" s="45" t="str">
        <f t="shared" si="1"/>
        <v/>
      </c>
      <c r="D60" s="10" t="str">
        <f t="shared" si="2"/>
        <v/>
      </c>
      <c r="E60" s="10" t="str">
        <f t="shared" si="3"/>
        <v/>
      </c>
      <c r="F60" s="10" t="str">
        <f>IF(ISBLANK(申込書!G95)=FALSE,申込書!G95,"")</f>
        <v/>
      </c>
      <c r="G60" s="10" t="str">
        <f>IF(ISBLANK(申込書!H95)=FALSE,CONCATENATE(申込書!H95,"-",COUNTIF(申込書!$H$37:H95,申込書!H95)),"")</f>
        <v/>
      </c>
      <c r="H60" s="10" t="str">
        <f>IF(ISBLANK(申込書!I95)=FALSE,CONCATENATE(申込書!I95,"-",COUNTIF(申込書!$I$37:I95,申込書!I95)),"")</f>
        <v/>
      </c>
      <c r="I60" s="10" t="str">
        <f>IF(ISBLANK(申込書!J95)=FALSE,CONCATENATE(申込書!J95,"-",COUNTIF(申込書!$J$37:J95,申込書!J95)),"")</f>
        <v/>
      </c>
      <c r="J60" s="10" t="str">
        <f>IF(申込書!C95&lt;&gt;"",申込書!C95,"")</f>
        <v/>
      </c>
      <c r="K60" s="10" t="str">
        <f>IF(申込書!E95&lt;&gt;"",申込書!E95,"")</f>
        <v/>
      </c>
      <c r="L60" s="46">
        <f>申込書!L95</f>
        <v>0</v>
      </c>
      <c r="M60" s="47" t="str">
        <f>申込書!M95</f>
        <v/>
      </c>
    </row>
    <row r="61" spans="1:13" x14ac:dyDescent="0.2">
      <c r="A61" s="10">
        <v>60</v>
      </c>
      <c r="B61" s="10" t="str">
        <f t="shared" si="0"/>
        <v/>
      </c>
      <c r="C61" s="45" t="str">
        <f t="shared" si="1"/>
        <v/>
      </c>
      <c r="D61" s="10" t="str">
        <f t="shared" si="2"/>
        <v/>
      </c>
      <c r="E61" s="10" t="str">
        <f t="shared" si="3"/>
        <v/>
      </c>
      <c r="F61" s="10" t="str">
        <f>IF(ISBLANK(申込書!G96)=FALSE,申込書!G96,"")</f>
        <v/>
      </c>
      <c r="G61" s="10" t="str">
        <f>IF(ISBLANK(申込書!H96)=FALSE,CONCATENATE(申込書!H96,"-",COUNTIF(申込書!$H$37:H96,申込書!H96)),"")</f>
        <v/>
      </c>
      <c r="H61" s="10" t="str">
        <f>IF(ISBLANK(申込書!I96)=FALSE,CONCATENATE(申込書!I96,"-",COUNTIF(申込書!$I$37:I96,申込書!I96)),"")</f>
        <v/>
      </c>
      <c r="I61" s="10" t="str">
        <f>IF(ISBLANK(申込書!J96)=FALSE,CONCATENATE(申込書!J96,"-",COUNTIF(申込書!$J$37:J96,申込書!J96)),"")</f>
        <v/>
      </c>
      <c r="J61" s="10" t="str">
        <f>IF(申込書!C96&lt;&gt;"",申込書!C96,"")</f>
        <v/>
      </c>
      <c r="K61" s="10" t="str">
        <f>IF(申込書!E96&lt;&gt;"",申込書!E96,"")</f>
        <v/>
      </c>
      <c r="L61" s="46">
        <f>申込書!L96</f>
        <v>0</v>
      </c>
      <c r="M61" s="47" t="str">
        <f>申込書!M96</f>
        <v/>
      </c>
    </row>
    <row r="62" spans="1:13" x14ac:dyDescent="0.2">
      <c r="A62" s="10">
        <v>61</v>
      </c>
      <c r="B62" s="10" t="str">
        <f t="shared" si="0"/>
        <v/>
      </c>
      <c r="C62" s="45" t="str">
        <f t="shared" si="1"/>
        <v/>
      </c>
      <c r="D62" s="10" t="str">
        <f t="shared" si="2"/>
        <v/>
      </c>
      <c r="E62" s="10" t="str">
        <f t="shared" si="3"/>
        <v/>
      </c>
      <c r="F62" s="10" t="str">
        <f>IF(ISBLANK(申込書!G97)=FALSE,申込書!G97,"")</f>
        <v/>
      </c>
      <c r="G62" s="10" t="str">
        <f>IF(ISBLANK(申込書!H97)=FALSE,CONCATENATE(申込書!H97,"-",COUNTIF(申込書!$H$37:H97,申込書!H97)),"")</f>
        <v/>
      </c>
      <c r="H62" s="10" t="str">
        <f>IF(ISBLANK(申込書!I97)=FALSE,CONCATENATE(申込書!I97,"-",COUNTIF(申込書!$I$37:I97,申込書!I97)),"")</f>
        <v/>
      </c>
      <c r="I62" s="10" t="str">
        <f>IF(ISBLANK(申込書!J97)=FALSE,CONCATENATE(申込書!J97,"-",COUNTIF(申込書!$J$37:J97,申込書!J97)),"")</f>
        <v/>
      </c>
      <c r="J62" s="10" t="str">
        <f>IF(申込書!C97&lt;&gt;"",申込書!C97,"")</f>
        <v/>
      </c>
      <c r="K62" s="10" t="str">
        <f>IF(申込書!E97&lt;&gt;"",申込書!E97,"")</f>
        <v/>
      </c>
      <c r="L62" s="46">
        <f>申込書!L97</f>
        <v>0</v>
      </c>
      <c r="M62" s="47" t="str">
        <f>申込書!M97</f>
        <v/>
      </c>
    </row>
    <row r="63" spans="1:13" x14ac:dyDescent="0.2">
      <c r="A63" s="10">
        <v>62</v>
      </c>
      <c r="B63" s="10" t="str">
        <f t="shared" si="0"/>
        <v/>
      </c>
      <c r="C63" s="45" t="str">
        <f t="shared" si="1"/>
        <v/>
      </c>
      <c r="D63" s="10" t="str">
        <f t="shared" si="2"/>
        <v/>
      </c>
      <c r="E63" s="10" t="str">
        <f t="shared" si="3"/>
        <v/>
      </c>
      <c r="F63" s="10" t="str">
        <f>IF(ISBLANK(申込書!G98)=FALSE,申込書!G98,"")</f>
        <v/>
      </c>
      <c r="G63" s="10" t="str">
        <f>IF(ISBLANK(申込書!H98)=FALSE,CONCATENATE(申込書!H98,"-",COUNTIF(申込書!$H$37:H98,申込書!H98)),"")</f>
        <v/>
      </c>
      <c r="H63" s="10" t="str">
        <f>IF(ISBLANK(申込書!I98)=FALSE,CONCATENATE(申込書!I98,"-",COUNTIF(申込書!$I$37:I98,申込書!I98)),"")</f>
        <v/>
      </c>
      <c r="I63" s="10" t="str">
        <f>IF(ISBLANK(申込書!J98)=FALSE,CONCATENATE(申込書!J98,"-",COUNTIF(申込書!$J$37:J98,申込書!J98)),"")</f>
        <v/>
      </c>
      <c r="J63" s="10" t="str">
        <f>IF(申込書!C98&lt;&gt;"",申込書!C98,"")</f>
        <v/>
      </c>
      <c r="K63" s="10" t="str">
        <f>IF(申込書!E98&lt;&gt;"",申込書!E98,"")</f>
        <v/>
      </c>
      <c r="L63" s="46">
        <f>申込書!L98</f>
        <v>0</v>
      </c>
      <c r="M63" s="47" t="str">
        <f>申込書!M98</f>
        <v/>
      </c>
    </row>
    <row r="64" spans="1:13" x14ac:dyDescent="0.2">
      <c r="A64" s="10">
        <v>63</v>
      </c>
      <c r="B64" s="10" t="str">
        <f t="shared" si="0"/>
        <v/>
      </c>
      <c r="C64" s="45" t="str">
        <f t="shared" si="1"/>
        <v/>
      </c>
      <c r="D64" s="10" t="str">
        <f t="shared" si="2"/>
        <v/>
      </c>
      <c r="E64" s="10" t="str">
        <f t="shared" si="3"/>
        <v/>
      </c>
      <c r="F64" s="10" t="str">
        <f>IF(ISBLANK(申込書!G99)=FALSE,申込書!G99,"")</f>
        <v/>
      </c>
      <c r="G64" s="10" t="str">
        <f>IF(ISBLANK(申込書!H99)=FALSE,CONCATENATE(申込書!H99,"-",COUNTIF(申込書!$H$37:H99,申込書!H99)),"")</f>
        <v/>
      </c>
      <c r="H64" s="10" t="str">
        <f>IF(ISBLANK(申込書!I99)=FALSE,CONCATENATE(申込書!I99,"-",COUNTIF(申込書!$I$37:I99,申込書!I99)),"")</f>
        <v/>
      </c>
      <c r="I64" s="10" t="str">
        <f>IF(ISBLANK(申込書!J99)=FALSE,CONCATENATE(申込書!J99,"-",COUNTIF(申込書!$J$37:J99,申込書!J99)),"")</f>
        <v/>
      </c>
      <c r="J64" s="10" t="str">
        <f>IF(申込書!C99&lt;&gt;"",申込書!C99,"")</f>
        <v/>
      </c>
      <c r="K64" s="10" t="str">
        <f>IF(申込書!E99&lt;&gt;"",申込書!E99,"")</f>
        <v/>
      </c>
      <c r="L64" s="46">
        <f>申込書!L99</f>
        <v>0</v>
      </c>
      <c r="M64" s="47" t="str">
        <f>申込書!M99</f>
        <v/>
      </c>
    </row>
    <row r="65" spans="1:13" x14ac:dyDescent="0.2">
      <c r="A65" s="10">
        <v>64</v>
      </c>
      <c r="B65" s="10" t="str">
        <f t="shared" si="0"/>
        <v/>
      </c>
      <c r="C65" s="45" t="str">
        <f t="shared" si="1"/>
        <v/>
      </c>
      <c r="D65" s="10" t="str">
        <f t="shared" si="2"/>
        <v/>
      </c>
      <c r="E65" s="10" t="str">
        <f t="shared" si="3"/>
        <v/>
      </c>
      <c r="F65" s="10" t="str">
        <f>IF(ISBLANK(申込書!G100)=FALSE,申込書!G100,"")</f>
        <v/>
      </c>
      <c r="G65" s="10" t="str">
        <f>IF(ISBLANK(申込書!H100)=FALSE,CONCATENATE(申込書!H100,"-",COUNTIF(申込書!$H$37:H100,申込書!H100)),"")</f>
        <v/>
      </c>
      <c r="H65" s="10" t="str">
        <f>IF(ISBLANK(申込書!I100)=FALSE,CONCATENATE(申込書!I100,"-",COUNTIF(申込書!$I$37:I100,申込書!I100)),"")</f>
        <v/>
      </c>
      <c r="I65" s="10" t="str">
        <f>IF(ISBLANK(申込書!J100)=FALSE,CONCATENATE(申込書!J100,"-",COUNTIF(申込書!$J$37:J100,申込書!J100)),"")</f>
        <v/>
      </c>
      <c r="J65" s="10" t="str">
        <f>IF(申込書!C100&lt;&gt;"",申込書!C100,"")</f>
        <v/>
      </c>
      <c r="K65" s="10" t="str">
        <f>IF(申込書!E100&lt;&gt;"",申込書!E100,"")</f>
        <v/>
      </c>
      <c r="L65" s="46">
        <f>申込書!L100</f>
        <v>0</v>
      </c>
      <c r="M65" s="47" t="str">
        <f>申込書!M100</f>
        <v/>
      </c>
    </row>
    <row r="66" spans="1:13" x14ac:dyDescent="0.2">
      <c r="A66" s="10">
        <v>65</v>
      </c>
      <c r="B66" s="10" t="str">
        <f t="shared" si="0"/>
        <v/>
      </c>
      <c r="C66" s="45" t="str">
        <f t="shared" si="1"/>
        <v/>
      </c>
      <c r="D66" s="10" t="str">
        <f t="shared" si="2"/>
        <v/>
      </c>
      <c r="E66" s="10" t="str">
        <f t="shared" si="3"/>
        <v/>
      </c>
      <c r="F66" s="10" t="str">
        <f>IF(ISBLANK(申込書!G101)=FALSE,申込書!G101,"")</f>
        <v/>
      </c>
      <c r="G66" s="10" t="str">
        <f>IF(ISBLANK(申込書!H101)=FALSE,CONCATENATE(申込書!H101,"-",COUNTIF(申込書!$H$37:H101,申込書!H101)),"")</f>
        <v/>
      </c>
      <c r="H66" s="10" t="str">
        <f>IF(ISBLANK(申込書!I101)=FALSE,CONCATENATE(申込書!I101,"-",COUNTIF(申込書!$I$37:I101,申込書!I101)),"")</f>
        <v/>
      </c>
      <c r="I66" s="10" t="str">
        <f>IF(ISBLANK(申込書!J101)=FALSE,CONCATENATE(申込書!J101,"-",COUNTIF(申込書!$J$37:J101,申込書!J101)),"")</f>
        <v/>
      </c>
      <c r="J66" s="10" t="str">
        <f>IF(申込書!C101&lt;&gt;"",申込書!C101,"")</f>
        <v/>
      </c>
      <c r="K66" s="10" t="str">
        <f>IF(申込書!E101&lt;&gt;"",申込書!E101,"")</f>
        <v/>
      </c>
      <c r="L66" s="46">
        <f>申込書!L101</f>
        <v>0</v>
      </c>
      <c r="M66" s="47" t="str">
        <f>申込書!M101</f>
        <v/>
      </c>
    </row>
    <row r="67" spans="1:13" x14ac:dyDescent="0.2">
      <c r="A67" s="10">
        <v>66</v>
      </c>
      <c r="B67" s="10" t="str">
        <f>IF(D67&lt;&gt;"",L67,"")</f>
        <v/>
      </c>
      <c r="C67" s="45" t="str">
        <f>IF(D67&lt;&gt;"",M67,"")</f>
        <v/>
      </c>
      <c r="D67" s="10" t="str">
        <f t="shared" ref="D67:E71" si="4">IF(J67&lt;&gt;"",J67,"")</f>
        <v/>
      </c>
      <c r="E67" s="10" t="str">
        <f t="shared" si="4"/>
        <v/>
      </c>
      <c r="F67" s="10" t="str">
        <f>IF(ISBLANK(申込書!G102)=FALSE,申込書!G102,"")</f>
        <v/>
      </c>
      <c r="G67" s="10" t="str">
        <f>IF(ISBLANK(申込書!H102)=FALSE,CONCATENATE(申込書!H102,"-",COUNTIF(申込書!$H$37:H102,申込書!H102)),"")</f>
        <v/>
      </c>
      <c r="H67" s="10" t="str">
        <f>IF(ISBLANK(申込書!I102)=FALSE,CONCATENATE(申込書!I102,"-",COUNTIF(申込書!$I$37:I102,申込書!I102)),"")</f>
        <v/>
      </c>
      <c r="I67" s="10" t="str">
        <f>IF(ISBLANK(申込書!J102)=FALSE,CONCATENATE(申込書!J102,"-",COUNTIF(申込書!$J$37:J102,申込書!J102)),"")</f>
        <v/>
      </c>
      <c r="J67" s="10" t="str">
        <f>IF(申込書!C102&lt;&gt;"",申込書!C102,"")</f>
        <v/>
      </c>
      <c r="K67" s="10" t="str">
        <f>IF(申込書!E102&lt;&gt;"",申込書!E102,"")</f>
        <v/>
      </c>
      <c r="L67" s="46">
        <f>申込書!L102</f>
        <v>0</v>
      </c>
      <c r="M67" s="47" t="str">
        <f>申込書!M102</f>
        <v/>
      </c>
    </row>
    <row r="68" spans="1:13" x14ac:dyDescent="0.2">
      <c r="A68" s="10">
        <v>67</v>
      </c>
      <c r="B68" s="10" t="str">
        <f>IF(D68&lt;&gt;"",L68,"")</f>
        <v/>
      </c>
      <c r="C68" s="45" t="str">
        <f>IF(D68&lt;&gt;"",M68,"")</f>
        <v/>
      </c>
      <c r="D68" s="10" t="str">
        <f t="shared" si="4"/>
        <v/>
      </c>
      <c r="E68" s="10" t="str">
        <f t="shared" si="4"/>
        <v/>
      </c>
      <c r="F68" s="10" t="str">
        <f>IF(ISBLANK(申込書!G103)=FALSE,申込書!G103,"")</f>
        <v/>
      </c>
      <c r="G68" s="10" t="str">
        <f>IF(ISBLANK(申込書!H103)=FALSE,CONCATENATE(申込書!H103,"-",COUNTIF(申込書!$H$37:H103,申込書!H103)),"")</f>
        <v/>
      </c>
      <c r="H68" s="10" t="str">
        <f>IF(ISBLANK(申込書!I103)=FALSE,CONCATENATE(申込書!I103,"-",COUNTIF(申込書!$I$37:I103,申込書!I103)),"")</f>
        <v/>
      </c>
      <c r="I68" s="10" t="str">
        <f>IF(ISBLANK(申込書!J103)=FALSE,CONCATENATE(申込書!J103,"-",COUNTIF(申込書!$J$37:J103,申込書!J103)),"")</f>
        <v/>
      </c>
      <c r="J68" s="10" t="str">
        <f>IF(申込書!C103&lt;&gt;"",申込書!C103,"")</f>
        <v/>
      </c>
      <c r="K68" s="10" t="str">
        <f>IF(申込書!E103&lt;&gt;"",申込書!E103,"")</f>
        <v/>
      </c>
      <c r="L68" s="46">
        <f>申込書!L103</f>
        <v>0</v>
      </c>
      <c r="M68" s="47" t="str">
        <f>申込書!M103</f>
        <v/>
      </c>
    </row>
    <row r="69" spans="1:13" x14ac:dyDescent="0.2">
      <c r="A69" s="10">
        <v>68</v>
      </c>
      <c r="B69" s="10" t="str">
        <f>IF(D69&lt;&gt;"",L69,"")</f>
        <v/>
      </c>
      <c r="C69" s="45" t="str">
        <f>IF(D69&lt;&gt;"",M69,"")</f>
        <v/>
      </c>
      <c r="D69" s="10" t="str">
        <f t="shared" si="4"/>
        <v/>
      </c>
      <c r="E69" s="10" t="str">
        <f t="shared" si="4"/>
        <v/>
      </c>
      <c r="F69" s="10" t="str">
        <f>IF(ISBLANK(申込書!G104)=FALSE,申込書!G104,"")</f>
        <v/>
      </c>
      <c r="G69" s="10" t="str">
        <f>IF(ISBLANK(申込書!H104)=FALSE,CONCATENATE(申込書!H104,"-",COUNTIF(申込書!$H$37:H104,申込書!H104)),"")</f>
        <v/>
      </c>
      <c r="H69" s="10" t="str">
        <f>IF(ISBLANK(申込書!I104)=FALSE,CONCATENATE(申込書!I104,"-",COUNTIF(申込書!$I$37:I104,申込書!I104)),"")</f>
        <v/>
      </c>
      <c r="I69" s="10" t="str">
        <f>IF(ISBLANK(申込書!J104)=FALSE,CONCATENATE(申込書!J104,"-",COUNTIF(申込書!$J$37:J104,申込書!J104)),"")</f>
        <v/>
      </c>
      <c r="J69" s="10" t="str">
        <f>IF(申込書!C104&lt;&gt;"",申込書!C104,"")</f>
        <v/>
      </c>
      <c r="K69" s="10" t="str">
        <f>IF(申込書!E104&lt;&gt;"",申込書!E104,"")</f>
        <v/>
      </c>
      <c r="L69" s="46">
        <f>申込書!L104</f>
        <v>0</v>
      </c>
      <c r="M69" s="47" t="str">
        <f>申込書!M104</f>
        <v/>
      </c>
    </row>
    <row r="70" spans="1:13" x14ac:dyDescent="0.2">
      <c r="A70" s="10">
        <v>69</v>
      </c>
      <c r="B70" s="10" t="str">
        <f>IF(D70&lt;&gt;"",L70,"")</f>
        <v/>
      </c>
      <c r="C70" s="45" t="str">
        <f>IF(D70&lt;&gt;"",M70,"")</f>
        <v/>
      </c>
      <c r="D70" s="10" t="str">
        <f t="shared" si="4"/>
        <v/>
      </c>
      <c r="E70" s="10" t="str">
        <f t="shared" si="4"/>
        <v/>
      </c>
      <c r="F70" s="10" t="str">
        <f>IF(ISBLANK(申込書!G105)=FALSE,申込書!G105,"")</f>
        <v/>
      </c>
      <c r="G70" s="10" t="str">
        <f>IF(ISBLANK(申込書!H105)=FALSE,CONCATENATE(申込書!H105,"-",COUNTIF(申込書!$H$37:H105,申込書!H105)),"")</f>
        <v/>
      </c>
      <c r="H70" s="10" t="str">
        <f>IF(ISBLANK(申込書!I105)=FALSE,CONCATENATE(申込書!I105,"-",COUNTIF(申込書!$I$37:I105,申込書!I105)),"")</f>
        <v/>
      </c>
      <c r="I70" s="10" t="str">
        <f>IF(ISBLANK(申込書!J105)=FALSE,CONCATENATE(申込書!J105,"-",COUNTIF(申込書!$J$37:J105,申込書!J105)),"")</f>
        <v/>
      </c>
      <c r="J70" s="10" t="str">
        <f>IF(申込書!C105&lt;&gt;"",申込書!C105,"")</f>
        <v/>
      </c>
      <c r="K70" s="10" t="str">
        <f>IF(申込書!E105&lt;&gt;"",申込書!E105,"")</f>
        <v/>
      </c>
      <c r="L70" s="46">
        <f>申込書!L105</f>
        <v>0</v>
      </c>
      <c r="M70" s="47" t="str">
        <f>申込書!M105</f>
        <v/>
      </c>
    </row>
    <row r="71" spans="1:13" x14ac:dyDescent="0.2">
      <c r="A71" s="10">
        <v>70</v>
      </c>
      <c r="B71" s="10" t="str">
        <f>IF(D71&lt;&gt;"",L71,"")</f>
        <v/>
      </c>
      <c r="C71" s="45" t="str">
        <f>IF(D71&lt;&gt;"",M71,"")</f>
        <v/>
      </c>
      <c r="D71" s="10" t="str">
        <f t="shared" si="4"/>
        <v/>
      </c>
      <c r="E71" s="10" t="str">
        <f t="shared" si="4"/>
        <v/>
      </c>
      <c r="F71" s="10" t="str">
        <f>IF(ISBLANK(申込書!G106)=FALSE,申込書!G106,"")</f>
        <v/>
      </c>
      <c r="G71" s="10" t="str">
        <f>IF(ISBLANK(申込書!H106)=FALSE,CONCATENATE(申込書!H106,"-",COUNTIF(申込書!$H$37:H106,申込書!H106)),"")</f>
        <v/>
      </c>
      <c r="H71" s="10" t="str">
        <f>IF(ISBLANK(申込書!I106)=FALSE,CONCATENATE(申込書!I106,"-",COUNTIF(申込書!$I$37:I106,申込書!I106)),"")</f>
        <v/>
      </c>
      <c r="I71" s="10" t="str">
        <f>IF(ISBLANK(申込書!J106)=FALSE,CONCATENATE(申込書!J106,"-",COUNTIF(申込書!$J$37:J106,申込書!J106)),"")</f>
        <v/>
      </c>
      <c r="J71" s="10" t="str">
        <f>IF(申込書!C106&lt;&gt;"",申込書!C106,"")</f>
        <v/>
      </c>
      <c r="K71" s="10" t="str">
        <f>IF(申込書!E106&lt;&gt;"",申込書!E106,"")</f>
        <v/>
      </c>
      <c r="L71" s="46">
        <f>申込書!L106</f>
        <v>0</v>
      </c>
      <c r="M71" s="47" t="str">
        <f>申込書!M106</f>
        <v/>
      </c>
    </row>
  </sheetData>
  <sheetProtection selectLockedCells="1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E170"/>
  <sheetViews>
    <sheetView showGridLines="0" zoomScale="75" workbookViewId="0">
      <selection activeCell="B31" sqref="B31"/>
    </sheetView>
  </sheetViews>
  <sheetFormatPr defaultColWidth="9" defaultRowHeight="12" x14ac:dyDescent="0.2"/>
  <cols>
    <col min="1" max="1" width="4.36328125" style="1" bestFit="1" customWidth="1"/>
    <col min="2" max="3" width="10.6328125" style="1" customWidth="1"/>
    <col min="4" max="4" width="4.81640625" style="1" bestFit="1" customWidth="1"/>
    <col min="5" max="5" width="14.6328125" style="1" customWidth="1"/>
    <col min="6" max="16384" width="9" style="1"/>
  </cols>
  <sheetData>
    <row r="1" spans="1:5" x14ac:dyDescent="0.2">
      <c r="A1" s="195">
        <f>Kubun_1</f>
        <v>0</v>
      </c>
      <c r="B1" s="195"/>
      <c r="C1" s="195"/>
      <c r="D1" s="195"/>
      <c r="E1" s="195"/>
    </row>
    <row r="2" spans="1:5" x14ac:dyDescent="0.2">
      <c r="A2" s="5"/>
      <c r="B2" s="5" t="s">
        <v>3</v>
      </c>
      <c r="C2" s="5" t="s">
        <v>70</v>
      </c>
      <c r="D2" s="5" t="s">
        <v>4</v>
      </c>
      <c r="E2" s="5" t="s">
        <v>36</v>
      </c>
    </row>
    <row r="3" spans="1:5" x14ac:dyDescent="0.2">
      <c r="A3" s="10">
        <v>1</v>
      </c>
      <c r="B3" s="10" t="s">
        <v>256</v>
      </c>
      <c r="C3" s="10" t="s">
        <v>257</v>
      </c>
      <c r="D3" s="10">
        <v>2003</v>
      </c>
      <c r="E3" s="10" t="s">
        <v>258</v>
      </c>
    </row>
    <row r="4" spans="1:5" x14ac:dyDescent="0.2">
      <c r="A4" s="10">
        <v>2</v>
      </c>
      <c r="B4" s="10" t="s">
        <v>259</v>
      </c>
      <c r="C4" s="10" t="s">
        <v>260</v>
      </c>
      <c r="D4" s="10">
        <v>2003</v>
      </c>
      <c r="E4" s="10" t="s">
        <v>258</v>
      </c>
    </row>
    <row r="5" spans="1:5" x14ac:dyDescent="0.2">
      <c r="A5" s="10">
        <v>3</v>
      </c>
      <c r="B5" s="10" t="s">
        <v>261</v>
      </c>
      <c r="C5" s="10" t="s">
        <v>262</v>
      </c>
      <c r="D5" s="10">
        <v>2004</v>
      </c>
      <c r="E5" s="10" t="s">
        <v>258</v>
      </c>
    </row>
    <row r="6" spans="1:5" x14ac:dyDescent="0.2">
      <c r="A6" s="10">
        <v>4</v>
      </c>
      <c r="B6" s="10" t="s">
        <v>263</v>
      </c>
      <c r="C6" s="10" t="s">
        <v>264</v>
      </c>
      <c r="D6" s="10">
        <v>2003</v>
      </c>
      <c r="E6" s="10" t="s">
        <v>258</v>
      </c>
    </row>
    <row r="7" spans="1:5" x14ac:dyDescent="0.2">
      <c r="A7" s="10">
        <v>5</v>
      </c>
      <c r="B7" s="10" t="s">
        <v>265</v>
      </c>
      <c r="C7" s="10" t="s">
        <v>266</v>
      </c>
      <c r="D7" s="10">
        <v>2003</v>
      </c>
      <c r="E7" s="10" t="s">
        <v>258</v>
      </c>
    </row>
    <row r="8" spans="1:5" x14ac:dyDescent="0.2">
      <c r="A8" s="10">
        <v>6</v>
      </c>
      <c r="B8" s="10" t="s">
        <v>267</v>
      </c>
      <c r="C8" s="10" t="s">
        <v>268</v>
      </c>
      <c r="D8" s="10">
        <v>2003</v>
      </c>
      <c r="E8" s="10" t="s">
        <v>258</v>
      </c>
    </row>
    <row r="9" spans="1:5" x14ac:dyDescent="0.2">
      <c r="A9" s="10">
        <v>7</v>
      </c>
      <c r="B9" s="10"/>
      <c r="C9" s="10"/>
      <c r="D9" s="10"/>
      <c r="E9" s="10"/>
    </row>
    <row r="10" spans="1:5" x14ac:dyDescent="0.2">
      <c r="A10" s="10">
        <v>8</v>
      </c>
      <c r="B10" s="10"/>
      <c r="C10" s="10"/>
      <c r="D10" s="10"/>
      <c r="E10" s="10"/>
    </row>
    <row r="11" spans="1:5" x14ac:dyDescent="0.2">
      <c r="A11" s="10">
        <v>9</v>
      </c>
      <c r="B11" s="10"/>
      <c r="C11" s="10"/>
      <c r="D11" s="10"/>
      <c r="E11" s="10"/>
    </row>
    <row r="12" spans="1:5" x14ac:dyDescent="0.2">
      <c r="A12" s="10">
        <v>10</v>
      </c>
      <c r="B12" s="10"/>
      <c r="C12" s="10"/>
      <c r="D12" s="10"/>
      <c r="E12" s="10"/>
    </row>
    <row r="13" spans="1:5" x14ac:dyDescent="0.2">
      <c r="A13" s="10">
        <v>11</v>
      </c>
      <c r="B13" s="10"/>
      <c r="C13" s="10"/>
      <c r="D13" s="10"/>
      <c r="E13" s="10"/>
    </row>
    <row r="14" spans="1:5" x14ac:dyDescent="0.2">
      <c r="A14" s="10">
        <v>12</v>
      </c>
      <c r="B14" s="10"/>
      <c r="C14" s="10"/>
      <c r="D14" s="10"/>
      <c r="E14" s="10"/>
    </row>
    <row r="15" spans="1:5" x14ac:dyDescent="0.2">
      <c r="A15" s="10">
        <v>13</v>
      </c>
      <c r="B15" s="10"/>
      <c r="C15" s="10"/>
      <c r="D15" s="10"/>
      <c r="E15" s="10"/>
    </row>
    <row r="16" spans="1:5" x14ac:dyDescent="0.2">
      <c r="A16" s="10">
        <v>14</v>
      </c>
      <c r="B16" s="10"/>
      <c r="C16" s="10"/>
      <c r="D16" s="10"/>
      <c r="E16" s="10"/>
    </row>
    <row r="17" spans="1:5" x14ac:dyDescent="0.2">
      <c r="A17" s="10">
        <v>15</v>
      </c>
      <c r="B17" s="10"/>
      <c r="C17" s="10"/>
      <c r="D17" s="10"/>
      <c r="E17" s="10"/>
    </row>
    <row r="18" spans="1:5" x14ac:dyDescent="0.2">
      <c r="A18" s="10">
        <v>16</v>
      </c>
      <c r="B18" s="10"/>
      <c r="C18" s="10"/>
      <c r="D18" s="10"/>
      <c r="E18" s="10"/>
    </row>
    <row r="19" spans="1:5" x14ac:dyDescent="0.2">
      <c r="A19" s="10">
        <v>17</v>
      </c>
      <c r="B19" s="10"/>
      <c r="C19" s="10"/>
      <c r="D19" s="10"/>
      <c r="E19" s="10"/>
    </row>
    <row r="20" spans="1:5" x14ac:dyDescent="0.2">
      <c r="A20" s="10">
        <v>18</v>
      </c>
      <c r="B20" s="10"/>
      <c r="C20" s="10"/>
      <c r="D20" s="10"/>
      <c r="E20" s="10"/>
    </row>
    <row r="21" spans="1:5" x14ac:dyDescent="0.2">
      <c r="A21" s="10">
        <v>19</v>
      </c>
      <c r="B21" s="10"/>
      <c r="C21" s="10"/>
      <c r="D21" s="10"/>
      <c r="E21" s="10"/>
    </row>
    <row r="22" spans="1:5" x14ac:dyDescent="0.2">
      <c r="A22" s="10">
        <v>20</v>
      </c>
      <c r="B22" s="10"/>
      <c r="C22" s="10"/>
      <c r="D22" s="10"/>
      <c r="E22" s="10"/>
    </row>
    <row r="23" spans="1:5" x14ac:dyDescent="0.2">
      <c r="A23" s="10">
        <v>21</v>
      </c>
      <c r="B23" s="10"/>
      <c r="C23" s="10"/>
      <c r="D23" s="10"/>
      <c r="E23" s="10"/>
    </row>
    <row r="24" spans="1:5" x14ac:dyDescent="0.2">
      <c r="A24" s="10">
        <v>22</v>
      </c>
      <c r="B24" s="10"/>
      <c r="C24" s="10"/>
      <c r="D24" s="10"/>
      <c r="E24" s="10"/>
    </row>
    <row r="25" spans="1:5" x14ac:dyDescent="0.2">
      <c r="A25" s="10">
        <v>23</v>
      </c>
      <c r="B25" s="10"/>
      <c r="C25" s="10"/>
      <c r="D25" s="10"/>
      <c r="E25" s="10"/>
    </row>
    <row r="26" spans="1:5" x14ac:dyDescent="0.2">
      <c r="A26" s="10">
        <v>24</v>
      </c>
      <c r="B26" s="10"/>
      <c r="C26" s="10"/>
      <c r="D26" s="10"/>
      <c r="E26" s="10"/>
    </row>
    <row r="27" spans="1:5" x14ac:dyDescent="0.2">
      <c r="A27" s="10">
        <v>25</v>
      </c>
      <c r="B27" s="10"/>
      <c r="C27" s="10"/>
      <c r="D27" s="10"/>
      <c r="E27" s="10"/>
    </row>
    <row r="28" spans="1:5" x14ac:dyDescent="0.2">
      <c r="A28" s="49"/>
      <c r="B28" s="10">
        <f>COUNTA(B3:B27)</f>
        <v>6</v>
      </c>
      <c r="C28" s="10"/>
      <c r="D28" s="49"/>
      <c r="E28" s="49"/>
    </row>
    <row r="29" spans="1:5" x14ac:dyDescent="0.2">
      <c r="A29" s="195">
        <f>Kubun_2</f>
        <v>0</v>
      </c>
      <c r="B29" s="195"/>
      <c r="C29" s="195"/>
      <c r="D29" s="195"/>
      <c r="E29" s="195"/>
    </row>
    <row r="30" spans="1:5" x14ac:dyDescent="0.2">
      <c r="A30" s="5"/>
      <c r="B30" s="5" t="s">
        <v>3</v>
      </c>
      <c r="C30" s="5" t="s">
        <v>70</v>
      </c>
      <c r="D30" s="5" t="s">
        <v>4</v>
      </c>
      <c r="E30" s="5" t="s">
        <v>36</v>
      </c>
    </row>
    <row r="31" spans="1:5" x14ac:dyDescent="0.2">
      <c r="A31" s="10">
        <v>1</v>
      </c>
      <c r="B31" s="10" t="s">
        <v>269</v>
      </c>
      <c r="C31" s="10" t="s">
        <v>270</v>
      </c>
      <c r="D31" s="10">
        <v>1999</v>
      </c>
      <c r="E31" s="10" t="s">
        <v>258</v>
      </c>
    </row>
    <row r="32" spans="1:5" x14ac:dyDescent="0.2">
      <c r="A32" s="10">
        <v>2</v>
      </c>
      <c r="B32" s="10" t="s">
        <v>271</v>
      </c>
      <c r="C32" s="10" t="s">
        <v>272</v>
      </c>
      <c r="D32" s="10">
        <v>2002</v>
      </c>
      <c r="E32" s="10" t="s">
        <v>258</v>
      </c>
    </row>
    <row r="33" spans="1:5" x14ac:dyDescent="0.2">
      <c r="A33" s="10">
        <v>3</v>
      </c>
      <c r="B33" s="10" t="s">
        <v>273</v>
      </c>
      <c r="C33" s="10" t="s">
        <v>274</v>
      </c>
      <c r="D33" s="10">
        <v>2001</v>
      </c>
      <c r="E33" s="10" t="s">
        <v>258</v>
      </c>
    </row>
    <row r="34" spans="1:5" x14ac:dyDescent="0.2">
      <c r="A34" s="10">
        <v>4</v>
      </c>
      <c r="B34" s="10" t="s">
        <v>275</v>
      </c>
      <c r="C34" s="10" t="s">
        <v>276</v>
      </c>
      <c r="D34" s="10">
        <v>2001</v>
      </c>
      <c r="E34" s="10" t="s">
        <v>258</v>
      </c>
    </row>
    <row r="35" spans="1:5" x14ac:dyDescent="0.2">
      <c r="A35" s="10">
        <v>5</v>
      </c>
      <c r="B35" s="10"/>
      <c r="C35" s="10"/>
      <c r="D35" s="10"/>
      <c r="E35" s="10"/>
    </row>
    <row r="36" spans="1:5" x14ac:dyDescent="0.2">
      <c r="A36" s="10">
        <v>6</v>
      </c>
      <c r="B36" s="10"/>
      <c r="C36" s="10"/>
      <c r="D36" s="10"/>
      <c r="E36" s="10"/>
    </row>
    <row r="37" spans="1:5" x14ac:dyDescent="0.2">
      <c r="A37" s="10">
        <v>7</v>
      </c>
      <c r="B37" s="10"/>
      <c r="C37" s="10"/>
      <c r="D37" s="10"/>
      <c r="E37" s="10"/>
    </row>
    <row r="38" spans="1:5" x14ac:dyDescent="0.2">
      <c r="A38" s="10">
        <v>8</v>
      </c>
      <c r="B38" s="10"/>
      <c r="C38" s="10"/>
      <c r="D38" s="10"/>
      <c r="E38" s="10"/>
    </row>
    <row r="39" spans="1:5" x14ac:dyDescent="0.2">
      <c r="A39" s="10">
        <v>9</v>
      </c>
      <c r="B39" s="10"/>
      <c r="C39" s="10"/>
      <c r="D39" s="10"/>
      <c r="E39" s="10"/>
    </row>
    <row r="40" spans="1:5" x14ac:dyDescent="0.2">
      <c r="A40" s="10">
        <v>10</v>
      </c>
      <c r="B40" s="10"/>
      <c r="C40" s="10"/>
      <c r="D40" s="10"/>
      <c r="E40" s="10"/>
    </row>
    <row r="41" spans="1:5" x14ac:dyDescent="0.2">
      <c r="A41" s="10">
        <v>11</v>
      </c>
      <c r="B41" s="10"/>
      <c r="C41" s="10"/>
      <c r="D41" s="10"/>
      <c r="E41" s="10"/>
    </row>
    <row r="42" spans="1:5" x14ac:dyDescent="0.2">
      <c r="A42" s="10">
        <v>12</v>
      </c>
      <c r="B42" s="10"/>
      <c r="C42" s="10"/>
      <c r="D42" s="10"/>
      <c r="E42" s="10"/>
    </row>
    <row r="43" spans="1:5" x14ac:dyDescent="0.2">
      <c r="A43" s="10">
        <v>13</v>
      </c>
      <c r="B43" s="10"/>
      <c r="C43" s="10"/>
      <c r="D43" s="10"/>
      <c r="E43" s="10"/>
    </row>
    <row r="44" spans="1:5" x14ac:dyDescent="0.2">
      <c r="A44" s="10">
        <v>14</v>
      </c>
      <c r="B44" s="10"/>
      <c r="C44" s="10"/>
      <c r="D44" s="10"/>
      <c r="E44" s="10"/>
    </row>
    <row r="45" spans="1:5" x14ac:dyDescent="0.2">
      <c r="A45" s="10">
        <v>15</v>
      </c>
      <c r="B45" s="10"/>
      <c r="C45" s="10"/>
      <c r="D45" s="10"/>
      <c r="E45" s="10"/>
    </row>
    <row r="46" spans="1:5" x14ac:dyDescent="0.2">
      <c r="A46" s="10">
        <v>16</v>
      </c>
      <c r="B46" s="10"/>
      <c r="C46" s="10"/>
      <c r="D46" s="10"/>
      <c r="E46" s="10"/>
    </row>
    <row r="47" spans="1:5" x14ac:dyDescent="0.2">
      <c r="A47" s="10">
        <v>17</v>
      </c>
      <c r="B47" s="10"/>
      <c r="C47" s="10"/>
      <c r="D47" s="10"/>
      <c r="E47" s="10"/>
    </row>
    <row r="48" spans="1:5" x14ac:dyDescent="0.2">
      <c r="A48" s="10">
        <v>18</v>
      </c>
      <c r="B48" s="10"/>
      <c r="C48" s="10"/>
      <c r="D48" s="10"/>
      <c r="E48" s="10"/>
    </row>
    <row r="49" spans="1:5" x14ac:dyDescent="0.2">
      <c r="A49" s="10">
        <v>19</v>
      </c>
      <c r="B49" s="10"/>
      <c r="C49" s="10"/>
      <c r="D49" s="10"/>
      <c r="E49" s="10"/>
    </row>
    <row r="50" spans="1:5" x14ac:dyDescent="0.2">
      <c r="A50" s="10">
        <v>20</v>
      </c>
      <c r="B50" s="10"/>
      <c r="C50" s="10"/>
      <c r="D50" s="10"/>
      <c r="E50" s="10"/>
    </row>
    <row r="51" spans="1:5" x14ac:dyDescent="0.2">
      <c r="A51" s="10">
        <v>21</v>
      </c>
      <c r="B51" s="10"/>
      <c r="C51" s="10"/>
      <c r="D51" s="10"/>
      <c r="E51" s="10"/>
    </row>
    <row r="52" spans="1:5" x14ac:dyDescent="0.2">
      <c r="A52" s="10">
        <v>22</v>
      </c>
      <c r="B52" s="10"/>
      <c r="C52" s="10"/>
      <c r="D52" s="10"/>
      <c r="E52" s="10"/>
    </row>
    <row r="53" spans="1:5" x14ac:dyDescent="0.2">
      <c r="A53" s="10">
        <v>23</v>
      </c>
      <c r="B53" s="10"/>
      <c r="C53" s="10"/>
      <c r="D53" s="10"/>
      <c r="E53" s="10"/>
    </row>
    <row r="54" spans="1:5" x14ac:dyDescent="0.2">
      <c r="A54" s="10">
        <v>24</v>
      </c>
      <c r="B54" s="10"/>
      <c r="C54" s="10"/>
      <c r="D54" s="10"/>
      <c r="E54" s="10"/>
    </row>
    <row r="55" spans="1:5" x14ac:dyDescent="0.2">
      <c r="A55" s="10">
        <v>25</v>
      </c>
      <c r="B55" s="10"/>
      <c r="C55" s="10"/>
      <c r="D55" s="10"/>
      <c r="E55" s="10"/>
    </row>
    <row r="56" spans="1:5" x14ac:dyDescent="0.2">
      <c r="A56" s="49"/>
      <c r="B56" s="10">
        <f>COUNTA(B31:B55)</f>
        <v>4</v>
      </c>
      <c r="C56" s="10"/>
      <c r="D56" s="49"/>
      <c r="E56" s="49"/>
    </row>
    <row r="57" spans="1:5" x14ac:dyDescent="0.2">
      <c r="A57" s="195">
        <f>Kubun_3</f>
        <v>0</v>
      </c>
      <c r="B57" s="195"/>
      <c r="C57" s="195"/>
      <c r="D57" s="195"/>
      <c r="E57" s="195"/>
    </row>
    <row r="58" spans="1:5" x14ac:dyDescent="0.2">
      <c r="A58" s="5"/>
      <c r="B58" s="5" t="s">
        <v>3</v>
      </c>
      <c r="C58" s="5" t="s">
        <v>70</v>
      </c>
      <c r="D58" s="5" t="s">
        <v>4</v>
      </c>
      <c r="E58" s="5" t="s">
        <v>36</v>
      </c>
    </row>
    <row r="59" spans="1:5" x14ac:dyDescent="0.2">
      <c r="A59" s="10">
        <v>1</v>
      </c>
      <c r="B59" s="10"/>
      <c r="C59" s="10"/>
      <c r="D59" s="10"/>
      <c r="E59" s="10"/>
    </row>
    <row r="60" spans="1:5" x14ac:dyDescent="0.2">
      <c r="A60" s="10">
        <v>2</v>
      </c>
      <c r="B60" s="10"/>
      <c r="C60" s="10"/>
      <c r="D60" s="10"/>
      <c r="E60" s="10"/>
    </row>
    <row r="61" spans="1:5" x14ac:dyDescent="0.2">
      <c r="A61" s="10">
        <v>3</v>
      </c>
      <c r="B61" s="10"/>
      <c r="C61" s="10"/>
      <c r="D61" s="10"/>
      <c r="E61" s="10"/>
    </row>
    <row r="62" spans="1:5" x14ac:dyDescent="0.2">
      <c r="A62" s="10">
        <v>4</v>
      </c>
      <c r="B62" s="10"/>
      <c r="C62" s="10"/>
      <c r="D62" s="10"/>
      <c r="E62" s="10"/>
    </row>
    <row r="63" spans="1:5" x14ac:dyDescent="0.2">
      <c r="A63" s="10">
        <v>5</v>
      </c>
      <c r="B63" s="10"/>
      <c r="C63" s="10"/>
      <c r="D63" s="10"/>
      <c r="E63" s="10"/>
    </row>
    <row r="64" spans="1:5" x14ac:dyDescent="0.2">
      <c r="A64" s="10">
        <v>6</v>
      </c>
      <c r="B64" s="10"/>
      <c r="C64" s="10"/>
      <c r="D64" s="10"/>
      <c r="E64" s="10"/>
    </row>
    <row r="65" spans="1:5" x14ac:dyDescent="0.2">
      <c r="A65" s="10">
        <v>7</v>
      </c>
      <c r="B65" s="10"/>
      <c r="C65" s="10"/>
      <c r="D65" s="10"/>
      <c r="E65" s="10"/>
    </row>
    <row r="66" spans="1:5" x14ac:dyDescent="0.2">
      <c r="A66" s="10">
        <v>8</v>
      </c>
      <c r="B66" s="10"/>
      <c r="C66" s="10"/>
      <c r="D66" s="10"/>
      <c r="E66" s="10"/>
    </row>
    <row r="67" spans="1:5" x14ac:dyDescent="0.2">
      <c r="A67" s="10">
        <v>9</v>
      </c>
      <c r="B67" s="10"/>
      <c r="C67" s="10"/>
      <c r="D67" s="10"/>
      <c r="E67" s="10"/>
    </row>
    <row r="68" spans="1:5" x14ac:dyDescent="0.2">
      <c r="A68" s="10">
        <v>10</v>
      </c>
      <c r="B68" s="10"/>
      <c r="C68" s="10"/>
      <c r="D68" s="10"/>
      <c r="E68" s="10"/>
    </row>
    <row r="69" spans="1:5" x14ac:dyDescent="0.2">
      <c r="A69" s="10">
        <v>11</v>
      </c>
      <c r="B69" s="10"/>
      <c r="C69" s="10"/>
      <c r="D69" s="10"/>
      <c r="E69" s="10"/>
    </row>
    <row r="70" spans="1:5" x14ac:dyDescent="0.2">
      <c r="A70" s="10">
        <v>12</v>
      </c>
      <c r="B70" s="10"/>
      <c r="C70" s="10"/>
      <c r="D70" s="10"/>
      <c r="E70" s="10"/>
    </row>
    <row r="71" spans="1:5" x14ac:dyDescent="0.2">
      <c r="A71" s="10">
        <v>13</v>
      </c>
      <c r="B71" s="10"/>
      <c r="C71" s="10"/>
      <c r="D71" s="10"/>
      <c r="E71" s="10"/>
    </row>
    <row r="72" spans="1:5" x14ac:dyDescent="0.2">
      <c r="A72" s="10">
        <v>14</v>
      </c>
      <c r="B72" s="10"/>
      <c r="C72" s="10"/>
      <c r="D72" s="10"/>
      <c r="E72" s="10"/>
    </row>
    <row r="73" spans="1:5" x14ac:dyDescent="0.2">
      <c r="A73" s="10">
        <v>15</v>
      </c>
      <c r="B73" s="10"/>
      <c r="C73" s="10"/>
      <c r="D73" s="10"/>
      <c r="E73" s="10"/>
    </row>
    <row r="74" spans="1:5" x14ac:dyDescent="0.2">
      <c r="A74" s="10">
        <v>16</v>
      </c>
      <c r="B74" s="10"/>
      <c r="C74" s="10"/>
      <c r="D74" s="10"/>
      <c r="E74" s="10"/>
    </row>
    <row r="75" spans="1:5" x14ac:dyDescent="0.2">
      <c r="A75" s="10">
        <v>17</v>
      </c>
      <c r="B75" s="10"/>
      <c r="C75" s="10"/>
      <c r="D75" s="10"/>
      <c r="E75" s="10"/>
    </row>
    <row r="76" spans="1:5" x14ac:dyDescent="0.2">
      <c r="A76" s="10">
        <v>18</v>
      </c>
      <c r="B76" s="10"/>
      <c r="C76" s="10"/>
      <c r="D76" s="10"/>
      <c r="E76" s="10"/>
    </row>
    <row r="77" spans="1:5" x14ac:dyDescent="0.2">
      <c r="A77" s="10">
        <v>19</v>
      </c>
      <c r="B77" s="10"/>
      <c r="C77" s="10"/>
      <c r="D77" s="10"/>
      <c r="E77" s="10"/>
    </row>
    <row r="78" spans="1:5" x14ac:dyDescent="0.2">
      <c r="A78" s="10">
        <v>20</v>
      </c>
      <c r="B78" s="10"/>
      <c r="C78" s="10"/>
      <c r="D78" s="10"/>
      <c r="E78" s="10"/>
    </row>
    <row r="79" spans="1:5" x14ac:dyDescent="0.2">
      <c r="A79" s="10">
        <v>21</v>
      </c>
      <c r="B79" s="10"/>
      <c r="C79" s="10"/>
      <c r="D79" s="10"/>
      <c r="E79" s="10"/>
    </row>
    <row r="80" spans="1:5" x14ac:dyDescent="0.2">
      <c r="A80" s="10">
        <v>22</v>
      </c>
      <c r="B80" s="10"/>
      <c r="C80" s="10"/>
      <c r="D80" s="10"/>
      <c r="E80" s="10"/>
    </row>
    <row r="81" spans="1:5" x14ac:dyDescent="0.2">
      <c r="A81" s="10">
        <v>23</v>
      </c>
      <c r="B81" s="10"/>
      <c r="C81" s="10"/>
      <c r="D81" s="10"/>
      <c r="E81" s="10"/>
    </row>
    <row r="82" spans="1:5" x14ac:dyDescent="0.2">
      <c r="A82" s="10">
        <v>24</v>
      </c>
      <c r="B82" s="10"/>
      <c r="C82" s="10"/>
      <c r="D82" s="10"/>
      <c r="E82" s="10"/>
    </row>
    <row r="83" spans="1:5" x14ac:dyDescent="0.2">
      <c r="A83" s="10">
        <v>25</v>
      </c>
      <c r="B83" s="10"/>
      <c r="C83" s="10"/>
      <c r="D83" s="10"/>
      <c r="E83" s="10"/>
    </row>
    <row r="84" spans="1:5" x14ac:dyDescent="0.2">
      <c r="A84" s="49"/>
      <c r="B84" s="10">
        <f>COUNTA(B59:B83)</f>
        <v>0</v>
      </c>
      <c r="C84" s="10"/>
      <c r="D84" s="49"/>
      <c r="E84" s="49"/>
    </row>
    <row r="85" spans="1:5" x14ac:dyDescent="0.2">
      <c r="A85" s="195" t="str">
        <f>Kubun_4</f>
        <v>国体選考会</v>
      </c>
      <c r="B85" s="195"/>
      <c r="C85" s="195"/>
      <c r="D85" s="195"/>
      <c r="E85" s="195"/>
    </row>
    <row r="86" spans="1:5" x14ac:dyDescent="0.2">
      <c r="A86" s="5"/>
      <c r="B86" s="5" t="s">
        <v>3</v>
      </c>
      <c r="C86" s="5" t="s">
        <v>70</v>
      </c>
      <c r="D86" s="5" t="s">
        <v>4</v>
      </c>
      <c r="E86" s="5" t="s">
        <v>36</v>
      </c>
    </row>
    <row r="87" spans="1:5" x14ac:dyDescent="0.2">
      <c r="A87" s="10">
        <v>1</v>
      </c>
      <c r="B87" s="10"/>
      <c r="C87" s="10"/>
      <c r="D87" s="10"/>
      <c r="E87" s="10"/>
    </row>
    <row r="88" spans="1:5" x14ac:dyDescent="0.2">
      <c r="A88" s="10">
        <v>2</v>
      </c>
      <c r="B88" s="10"/>
      <c r="C88" s="10"/>
      <c r="D88" s="10"/>
      <c r="E88" s="10"/>
    </row>
    <row r="89" spans="1:5" x14ac:dyDescent="0.2">
      <c r="A89" s="10">
        <v>3</v>
      </c>
      <c r="B89" s="10"/>
      <c r="C89" s="10"/>
      <c r="D89" s="10"/>
      <c r="E89" s="10"/>
    </row>
    <row r="90" spans="1:5" x14ac:dyDescent="0.2">
      <c r="A90" s="10">
        <v>4</v>
      </c>
      <c r="B90" s="10"/>
      <c r="C90" s="10"/>
      <c r="D90" s="10"/>
      <c r="E90" s="10"/>
    </row>
    <row r="91" spans="1:5" x14ac:dyDescent="0.2">
      <c r="A91" s="10">
        <v>5</v>
      </c>
      <c r="B91" s="10"/>
      <c r="C91" s="10"/>
      <c r="D91" s="10"/>
      <c r="E91" s="10"/>
    </row>
    <row r="92" spans="1:5" x14ac:dyDescent="0.2">
      <c r="A92" s="10">
        <v>6</v>
      </c>
      <c r="B92" s="10"/>
      <c r="C92" s="10"/>
      <c r="D92" s="10"/>
      <c r="E92" s="10"/>
    </row>
    <row r="93" spans="1:5" x14ac:dyDescent="0.2">
      <c r="A93" s="10">
        <v>7</v>
      </c>
      <c r="B93" s="10"/>
      <c r="C93" s="10"/>
      <c r="D93" s="10"/>
      <c r="E93" s="10"/>
    </row>
    <row r="94" spans="1:5" x14ac:dyDescent="0.2">
      <c r="A94" s="10">
        <v>8</v>
      </c>
      <c r="B94" s="10"/>
      <c r="C94" s="10"/>
      <c r="D94" s="10"/>
      <c r="E94" s="10"/>
    </row>
    <row r="95" spans="1:5" x14ac:dyDescent="0.2">
      <c r="A95" s="10">
        <v>9</v>
      </c>
      <c r="B95" s="10"/>
      <c r="C95" s="10"/>
      <c r="D95" s="10"/>
      <c r="E95" s="10"/>
    </row>
    <row r="96" spans="1:5" x14ac:dyDescent="0.2">
      <c r="A96" s="10">
        <v>10</v>
      </c>
      <c r="B96" s="10"/>
      <c r="C96" s="10"/>
      <c r="D96" s="10"/>
      <c r="E96" s="10"/>
    </row>
    <row r="97" spans="1:5" x14ac:dyDescent="0.2">
      <c r="A97" s="10">
        <v>11</v>
      </c>
      <c r="B97" s="10"/>
      <c r="C97" s="10"/>
      <c r="D97" s="10"/>
      <c r="E97" s="10"/>
    </row>
    <row r="98" spans="1:5" x14ac:dyDescent="0.2">
      <c r="A98" s="10">
        <v>12</v>
      </c>
      <c r="B98" s="10"/>
      <c r="C98" s="10"/>
      <c r="D98" s="10"/>
      <c r="E98" s="10"/>
    </row>
    <row r="99" spans="1:5" x14ac:dyDescent="0.2">
      <c r="A99" s="10">
        <v>13</v>
      </c>
      <c r="B99" s="10"/>
      <c r="C99" s="10"/>
      <c r="D99" s="10"/>
      <c r="E99" s="10"/>
    </row>
    <row r="100" spans="1:5" x14ac:dyDescent="0.2">
      <c r="A100" s="10">
        <v>14</v>
      </c>
      <c r="B100" s="10"/>
      <c r="C100" s="10"/>
      <c r="D100" s="10"/>
      <c r="E100" s="10"/>
    </row>
    <row r="101" spans="1:5" x14ac:dyDescent="0.2">
      <c r="A101" s="10">
        <v>15</v>
      </c>
      <c r="B101" s="10"/>
      <c r="C101" s="10"/>
      <c r="D101" s="10"/>
      <c r="E101" s="10"/>
    </row>
    <row r="102" spans="1:5" x14ac:dyDescent="0.2">
      <c r="A102" s="10">
        <v>16</v>
      </c>
      <c r="B102" s="10"/>
      <c r="C102" s="10"/>
      <c r="D102" s="10"/>
      <c r="E102" s="10"/>
    </row>
    <row r="103" spans="1:5" x14ac:dyDescent="0.2">
      <c r="A103" s="10">
        <v>17</v>
      </c>
      <c r="B103" s="10"/>
      <c r="C103" s="10"/>
      <c r="D103" s="10"/>
      <c r="E103" s="10"/>
    </row>
    <row r="104" spans="1:5" x14ac:dyDescent="0.2">
      <c r="A104" s="10">
        <v>18</v>
      </c>
      <c r="B104" s="10"/>
      <c r="C104" s="10"/>
      <c r="D104" s="10"/>
      <c r="E104" s="10"/>
    </row>
    <row r="105" spans="1:5" x14ac:dyDescent="0.2">
      <c r="A105" s="10">
        <v>19</v>
      </c>
      <c r="B105" s="10"/>
      <c r="C105" s="10"/>
      <c r="D105" s="10"/>
      <c r="E105" s="10"/>
    </row>
    <row r="106" spans="1:5" x14ac:dyDescent="0.2">
      <c r="A106" s="10">
        <v>20</v>
      </c>
      <c r="B106" s="10"/>
      <c r="C106" s="10"/>
      <c r="D106" s="10"/>
      <c r="E106" s="10"/>
    </row>
    <row r="107" spans="1:5" x14ac:dyDescent="0.2">
      <c r="A107" s="10">
        <v>21</v>
      </c>
      <c r="B107" s="10"/>
      <c r="C107" s="10"/>
      <c r="D107" s="10"/>
      <c r="E107" s="10"/>
    </row>
    <row r="108" spans="1:5" x14ac:dyDescent="0.2">
      <c r="A108" s="10">
        <v>22</v>
      </c>
      <c r="B108" s="10"/>
      <c r="C108" s="10"/>
      <c r="D108" s="10"/>
      <c r="E108" s="10"/>
    </row>
    <row r="109" spans="1:5" x14ac:dyDescent="0.2">
      <c r="A109" s="10">
        <v>23</v>
      </c>
      <c r="B109" s="10"/>
      <c r="C109" s="10"/>
      <c r="D109" s="10"/>
      <c r="E109" s="10"/>
    </row>
    <row r="110" spans="1:5" x14ac:dyDescent="0.2">
      <c r="A110" s="10">
        <v>24</v>
      </c>
      <c r="B110" s="10"/>
      <c r="C110" s="10"/>
      <c r="D110" s="10"/>
      <c r="E110" s="10"/>
    </row>
    <row r="111" spans="1:5" x14ac:dyDescent="0.2">
      <c r="A111" s="10">
        <v>25</v>
      </c>
      <c r="B111" s="10"/>
      <c r="C111" s="10"/>
      <c r="D111" s="10"/>
      <c r="E111" s="10"/>
    </row>
    <row r="112" spans="1:5" x14ac:dyDescent="0.2">
      <c r="A112" s="10">
        <v>26</v>
      </c>
      <c r="B112" s="10"/>
      <c r="C112" s="10"/>
      <c r="D112" s="10"/>
      <c r="E112" s="10"/>
    </row>
    <row r="113" spans="1:5" x14ac:dyDescent="0.2">
      <c r="A113" s="10">
        <v>27</v>
      </c>
      <c r="B113" s="10"/>
      <c r="C113" s="10"/>
      <c r="D113" s="10"/>
      <c r="E113" s="10"/>
    </row>
    <row r="114" spans="1:5" x14ac:dyDescent="0.2">
      <c r="A114" s="10">
        <v>28</v>
      </c>
      <c r="B114" s="10"/>
      <c r="C114" s="10"/>
      <c r="D114" s="10"/>
      <c r="E114" s="10"/>
    </row>
    <row r="115" spans="1:5" x14ac:dyDescent="0.2">
      <c r="A115" s="10">
        <v>29</v>
      </c>
      <c r="B115" s="10"/>
      <c r="C115" s="10"/>
      <c r="D115" s="10"/>
      <c r="E115" s="10"/>
    </row>
    <row r="116" spans="1:5" x14ac:dyDescent="0.2">
      <c r="A116" s="10">
        <v>30</v>
      </c>
      <c r="B116" s="10"/>
      <c r="C116" s="10"/>
      <c r="D116" s="10"/>
      <c r="E116" s="10"/>
    </row>
    <row r="117" spans="1:5" x14ac:dyDescent="0.2">
      <c r="A117" s="10">
        <v>31</v>
      </c>
      <c r="B117" s="10"/>
      <c r="C117" s="10"/>
      <c r="D117" s="10"/>
      <c r="E117" s="10"/>
    </row>
    <row r="118" spans="1:5" x14ac:dyDescent="0.2">
      <c r="A118" s="10">
        <v>32</v>
      </c>
      <c r="B118" s="10"/>
      <c r="C118" s="10"/>
      <c r="D118" s="10"/>
      <c r="E118" s="10"/>
    </row>
    <row r="119" spans="1:5" x14ac:dyDescent="0.2">
      <c r="A119" s="10">
        <v>33</v>
      </c>
      <c r="B119" s="10"/>
      <c r="C119" s="10"/>
      <c r="D119" s="10"/>
      <c r="E119" s="10"/>
    </row>
    <row r="120" spans="1:5" x14ac:dyDescent="0.2">
      <c r="A120" s="10">
        <v>34</v>
      </c>
      <c r="B120" s="10"/>
      <c r="C120" s="10"/>
      <c r="D120" s="10"/>
      <c r="E120" s="10"/>
    </row>
    <row r="121" spans="1:5" x14ac:dyDescent="0.2">
      <c r="A121" s="10">
        <v>35</v>
      </c>
      <c r="B121" s="10"/>
      <c r="C121" s="10"/>
      <c r="D121" s="10"/>
      <c r="E121" s="10"/>
    </row>
    <row r="122" spans="1:5" x14ac:dyDescent="0.2">
      <c r="A122" s="10">
        <v>36</v>
      </c>
      <c r="B122" s="10"/>
      <c r="C122" s="10"/>
      <c r="D122" s="10"/>
      <c r="E122" s="10"/>
    </row>
    <row r="123" spans="1:5" x14ac:dyDescent="0.2">
      <c r="A123" s="10">
        <v>37</v>
      </c>
      <c r="B123" s="10"/>
      <c r="C123" s="10"/>
      <c r="D123" s="10"/>
      <c r="E123" s="10"/>
    </row>
    <row r="124" spans="1:5" x14ac:dyDescent="0.2">
      <c r="A124" s="10">
        <v>38</v>
      </c>
      <c r="B124" s="10"/>
      <c r="C124" s="10"/>
      <c r="D124" s="10"/>
      <c r="E124" s="10"/>
    </row>
    <row r="125" spans="1:5" x14ac:dyDescent="0.2">
      <c r="A125" s="10">
        <v>39</v>
      </c>
      <c r="B125" s="10"/>
      <c r="C125" s="10"/>
      <c r="D125" s="10"/>
      <c r="E125" s="10"/>
    </row>
    <row r="126" spans="1:5" x14ac:dyDescent="0.2">
      <c r="A126" s="10">
        <v>40</v>
      </c>
      <c r="B126" s="10"/>
      <c r="C126" s="10"/>
      <c r="D126" s="10"/>
      <c r="E126" s="10"/>
    </row>
    <row r="127" spans="1:5" x14ac:dyDescent="0.2">
      <c r="A127" s="49"/>
      <c r="B127" s="10">
        <f>COUNTA(B87:B126)</f>
        <v>0</v>
      </c>
      <c r="C127" s="10"/>
      <c r="D127" s="49"/>
      <c r="E127" s="49"/>
    </row>
    <row r="128" spans="1:5" x14ac:dyDescent="0.2">
      <c r="A128" s="195">
        <f>Kubun_5</f>
        <v>0</v>
      </c>
      <c r="B128" s="195"/>
      <c r="C128" s="195"/>
      <c r="D128" s="195"/>
      <c r="E128" s="195"/>
    </row>
    <row r="129" spans="1:5" x14ac:dyDescent="0.2">
      <c r="A129" s="5"/>
      <c r="B129" s="5" t="s">
        <v>3</v>
      </c>
      <c r="C129" s="5" t="s">
        <v>70</v>
      </c>
      <c r="D129" s="5" t="s">
        <v>4</v>
      </c>
      <c r="E129" s="5" t="s">
        <v>36</v>
      </c>
    </row>
    <row r="130" spans="1:5" x14ac:dyDescent="0.2">
      <c r="A130" s="10">
        <v>1</v>
      </c>
      <c r="B130" s="10"/>
      <c r="C130" s="10"/>
      <c r="D130" s="10"/>
      <c r="E130" s="10"/>
    </row>
    <row r="131" spans="1:5" x14ac:dyDescent="0.2">
      <c r="A131" s="10">
        <v>2</v>
      </c>
      <c r="B131" s="10"/>
      <c r="C131" s="10"/>
      <c r="D131" s="10"/>
      <c r="E131" s="10"/>
    </row>
    <row r="132" spans="1:5" x14ac:dyDescent="0.2">
      <c r="A132" s="10">
        <v>3</v>
      </c>
      <c r="B132" s="10"/>
      <c r="C132" s="10"/>
      <c r="D132" s="10"/>
      <c r="E132" s="10"/>
    </row>
    <row r="133" spans="1:5" x14ac:dyDescent="0.2">
      <c r="A133" s="10">
        <v>4</v>
      </c>
      <c r="B133" s="10"/>
      <c r="C133" s="10"/>
      <c r="D133" s="10"/>
      <c r="E133" s="10"/>
    </row>
    <row r="134" spans="1:5" x14ac:dyDescent="0.2">
      <c r="A134" s="10">
        <v>5</v>
      </c>
      <c r="B134" s="10"/>
      <c r="C134" s="10"/>
      <c r="D134" s="10"/>
      <c r="E134" s="10"/>
    </row>
    <row r="135" spans="1:5" x14ac:dyDescent="0.2">
      <c r="A135" s="10">
        <v>6</v>
      </c>
      <c r="B135" s="10"/>
      <c r="C135" s="10"/>
      <c r="D135" s="10"/>
      <c r="E135" s="10"/>
    </row>
    <row r="136" spans="1:5" x14ac:dyDescent="0.2">
      <c r="A136" s="10">
        <v>7</v>
      </c>
      <c r="B136" s="10"/>
      <c r="C136" s="10"/>
      <c r="D136" s="10"/>
      <c r="E136" s="10"/>
    </row>
    <row r="137" spans="1:5" x14ac:dyDescent="0.2">
      <c r="A137" s="10">
        <v>8</v>
      </c>
      <c r="B137" s="10"/>
      <c r="C137" s="10"/>
      <c r="D137" s="10"/>
      <c r="E137" s="10"/>
    </row>
    <row r="138" spans="1:5" x14ac:dyDescent="0.2">
      <c r="A138" s="10">
        <v>9</v>
      </c>
      <c r="B138" s="10"/>
      <c r="C138" s="10"/>
      <c r="D138" s="10"/>
      <c r="E138" s="10"/>
    </row>
    <row r="139" spans="1:5" x14ac:dyDescent="0.2">
      <c r="A139" s="10">
        <v>10</v>
      </c>
      <c r="B139" s="10"/>
      <c r="C139" s="10"/>
      <c r="D139" s="10"/>
      <c r="E139" s="10"/>
    </row>
    <row r="140" spans="1:5" x14ac:dyDescent="0.2">
      <c r="A140" s="10">
        <v>11</v>
      </c>
      <c r="B140" s="10"/>
      <c r="C140" s="10"/>
      <c r="D140" s="10"/>
      <c r="E140" s="10"/>
    </row>
    <row r="141" spans="1:5" x14ac:dyDescent="0.2">
      <c r="A141" s="10">
        <v>12</v>
      </c>
      <c r="B141" s="10"/>
      <c r="C141" s="10"/>
      <c r="D141" s="10"/>
      <c r="E141" s="10"/>
    </row>
    <row r="142" spans="1:5" x14ac:dyDescent="0.2">
      <c r="A142" s="10">
        <v>13</v>
      </c>
      <c r="B142" s="10"/>
      <c r="C142" s="10"/>
      <c r="D142" s="10"/>
      <c r="E142" s="10"/>
    </row>
    <row r="143" spans="1:5" x14ac:dyDescent="0.2">
      <c r="A143" s="10">
        <v>14</v>
      </c>
      <c r="B143" s="10"/>
      <c r="C143" s="10"/>
      <c r="D143" s="10"/>
      <c r="E143" s="10"/>
    </row>
    <row r="144" spans="1:5" x14ac:dyDescent="0.2">
      <c r="A144" s="10">
        <v>15</v>
      </c>
      <c r="B144" s="10"/>
      <c r="C144" s="10"/>
      <c r="D144" s="10"/>
      <c r="E144" s="10"/>
    </row>
    <row r="145" spans="1:5" x14ac:dyDescent="0.2">
      <c r="A145" s="10">
        <v>16</v>
      </c>
      <c r="B145" s="10"/>
      <c r="C145" s="10"/>
      <c r="D145" s="10"/>
      <c r="E145" s="10"/>
    </row>
    <row r="146" spans="1:5" x14ac:dyDescent="0.2">
      <c r="A146" s="10">
        <v>17</v>
      </c>
      <c r="B146" s="10"/>
      <c r="C146" s="10"/>
      <c r="D146" s="10"/>
      <c r="E146" s="10"/>
    </row>
    <row r="147" spans="1:5" x14ac:dyDescent="0.2">
      <c r="A147" s="10">
        <v>18</v>
      </c>
      <c r="B147" s="10"/>
      <c r="C147" s="10"/>
      <c r="D147" s="10"/>
      <c r="E147" s="10"/>
    </row>
    <row r="148" spans="1:5" x14ac:dyDescent="0.2">
      <c r="A148" s="10">
        <v>19</v>
      </c>
      <c r="B148" s="10"/>
      <c r="C148" s="10"/>
      <c r="D148" s="10"/>
      <c r="E148" s="10"/>
    </row>
    <row r="149" spans="1:5" x14ac:dyDescent="0.2">
      <c r="A149" s="10">
        <v>20</v>
      </c>
      <c r="B149" s="10"/>
      <c r="C149" s="10"/>
      <c r="D149" s="10"/>
      <c r="E149" s="10"/>
    </row>
    <row r="150" spans="1:5" x14ac:dyDescent="0.2">
      <c r="A150" s="10">
        <v>21</v>
      </c>
      <c r="B150" s="10"/>
      <c r="C150" s="10"/>
      <c r="D150" s="10"/>
      <c r="E150" s="10"/>
    </row>
    <row r="151" spans="1:5" x14ac:dyDescent="0.2">
      <c r="A151" s="10">
        <v>22</v>
      </c>
      <c r="B151" s="10"/>
      <c r="C151" s="10"/>
      <c r="D151" s="10"/>
      <c r="E151" s="10"/>
    </row>
    <row r="152" spans="1:5" x14ac:dyDescent="0.2">
      <c r="A152" s="10">
        <v>23</v>
      </c>
      <c r="B152" s="10"/>
      <c r="C152" s="10"/>
      <c r="D152" s="10"/>
      <c r="E152" s="10"/>
    </row>
    <row r="153" spans="1:5" x14ac:dyDescent="0.2">
      <c r="A153" s="10">
        <v>24</v>
      </c>
      <c r="B153" s="10"/>
      <c r="C153" s="10"/>
      <c r="D153" s="10"/>
      <c r="E153" s="10"/>
    </row>
    <row r="154" spans="1:5" x14ac:dyDescent="0.2">
      <c r="A154" s="10">
        <v>25</v>
      </c>
      <c r="B154" s="10"/>
      <c r="C154" s="10"/>
      <c r="D154" s="10"/>
      <c r="E154" s="10"/>
    </row>
    <row r="155" spans="1:5" x14ac:dyDescent="0.2">
      <c r="A155" s="10">
        <v>26</v>
      </c>
      <c r="B155" s="10"/>
      <c r="C155" s="10"/>
      <c r="D155" s="10"/>
      <c r="E155" s="10"/>
    </row>
    <row r="156" spans="1:5" x14ac:dyDescent="0.2">
      <c r="A156" s="10">
        <v>27</v>
      </c>
      <c r="B156" s="10"/>
      <c r="C156" s="10"/>
      <c r="D156" s="10"/>
      <c r="E156" s="10"/>
    </row>
    <row r="157" spans="1:5" x14ac:dyDescent="0.2">
      <c r="A157" s="10">
        <v>28</v>
      </c>
      <c r="B157" s="10"/>
      <c r="C157" s="10"/>
      <c r="D157" s="10"/>
      <c r="E157" s="10"/>
    </row>
    <row r="158" spans="1:5" x14ac:dyDescent="0.2">
      <c r="A158" s="10">
        <v>29</v>
      </c>
      <c r="B158" s="10"/>
      <c r="C158" s="10"/>
      <c r="D158" s="10"/>
      <c r="E158" s="10"/>
    </row>
    <row r="159" spans="1:5" x14ac:dyDescent="0.2">
      <c r="A159" s="10">
        <v>30</v>
      </c>
      <c r="B159" s="10"/>
      <c r="C159" s="10"/>
      <c r="D159" s="10"/>
      <c r="E159" s="10"/>
    </row>
    <row r="160" spans="1:5" x14ac:dyDescent="0.2">
      <c r="A160" s="10">
        <v>31</v>
      </c>
      <c r="B160" s="10"/>
      <c r="C160" s="10"/>
      <c r="D160" s="10"/>
      <c r="E160" s="10"/>
    </row>
    <row r="161" spans="1:5" x14ac:dyDescent="0.2">
      <c r="A161" s="10">
        <v>32</v>
      </c>
      <c r="B161" s="10"/>
      <c r="C161" s="10"/>
      <c r="D161" s="10"/>
      <c r="E161" s="10"/>
    </row>
    <row r="162" spans="1:5" x14ac:dyDescent="0.2">
      <c r="A162" s="10">
        <v>33</v>
      </c>
      <c r="B162" s="10"/>
      <c r="C162" s="10"/>
      <c r="D162" s="10"/>
      <c r="E162" s="10"/>
    </row>
    <row r="163" spans="1:5" x14ac:dyDescent="0.2">
      <c r="A163" s="10">
        <v>34</v>
      </c>
      <c r="B163" s="10"/>
      <c r="C163" s="10"/>
      <c r="D163" s="10"/>
      <c r="E163" s="10"/>
    </row>
    <row r="164" spans="1:5" x14ac:dyDescent="0.2">
      <c r="A164" s="10">
        <v>35</v>
      </c>
      <c r="B164" s="10"/>
      <c r="C164" s="10"/>
      <c r="D164" s="10"/>
      <c r="E164" s="10"/>
    </row>
    <row r="165" spans="1:5" x14ac:dyDescent="0.2">
      <c r="A165" s="10">
        <v>36</v>
      </c>
      <c r="B165" s="10"/>
      <c r="C165" s="10"/>
      <c r="D165" s="10"/>
      <c r="E165" s="10"/>
    </row>
    <row r="166" spans="1:5" x14ac:dyDescent="0.2">
      <c r="A166" s="10">
        <v>37</v>
      </c>
      <c r="B166" s="10"/>
      <c r="C166" s="10"/>
      <c r="D166" s="10"/>
      <c r="E166" s="10"/>
    </row>
    <row r="167" spans="1:5" x14ac:dyDescent="0.2">
      <c r="A167" s="10">
        <v>38</v>
      </c>
      <c r="B167" s="10"/>
      <c r="C167" s="10"/>
      <c r="D167" s="10"/>
      <c r="E167" s="10"/>
    </row>
    <row r="168" spans="1:5" x14ac:dyDescent="0.2">
      <c r="A168" s="10">
        <v>39</v>
      </c>
      <c r="B168" s="10"/>
      <c r="C168" s="10"/>
      <c r="D168" s="10"/>
      <c r="E168" s="10"/>
    </row>
    <row r="169" spans="1:5" x14ac:dyDescent="0.2">
      <c r="A169" s="10">
        <v>40</v>
      </c>
      <c r="B169" s="10"/>
      <c r="C169" s="10"/>
      <c r="D169" s="10"/>
      <c r="E169" s="10"/>
    </row>
    <row r="170" spans="1:5" x14ac:dyDescent="0.2">
      <c r="A170" s="49"/>
      <c r="B170" s="10">
        <f>COUNTA(B130:B169)</f>
        <v>0</v>
      </c>
      <c r="C170" s="10"/>
      <c r="D170" s="49"/>
      <c r="E170" s="49"/>
    </row>
  </sheetData>
  <mergeCells count="5">
    <mergeCell ref="A1:E1"/>
    <mergeCell ref="A128:E128"/>
    <mergeCell ref="A85:E85"/>
    <mergeCell ref="A57:E57"/>
    <mergeCell ref="A29:E29"/>
  </mergeCells>
  <phoneticPr fontId="2"/>
  <pageMargins left="0.78740157480314965" right="0.78740157480314965" top="0.78740157480314965" bottom="0.78740157480314965" header="0.51181102362204722" footer="0.51181102362204722"/>
  <pageSetup paperSize="9" scale="75" orientation="landscape" horizontalDpi="300" verticalDpi="300" r:id="rId1"/>
  <headerFooter alignWithMargins="0">
    <oddFooter>&amp;C&amp;10申込書-3/3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H70"/>
  <sheetViews>
    <sheetView showGridLines="0" topLeftCell="I1" zoomScale="75" workbookViewId="0">
      <selection activeCell="N4" sqref="N4:AH4"/>
    </sheetView>
  </sheetViews>
  <sheetFormatPr defaultColWidth="9" defaultRowHeight="12" x14ac:dyDescent="0.2"/>
  <cols>
    <col min="1" max="1" width="3.6328125" style="1" bestFit="1" customWidth="1"/>
    <col min="2" max="2" width="9.6328125" style="1" customWidth="1"/>
    <col min="3" max="3" width="5.08984375" style="1" customWidth="1"/>
    <col min="4" max="4" width="13.08984375" style="1" bestFit="1" customWidth="1"/>
    <col min="5" max="5" width="3.6328125" style="1" bestFit="1" customWidth="1"/>
    <col min="6" max="6" width="9.6328125" style="1" customWidth="1"/>
    <col min="7" max="7" width="5.08984375" style="1" customWidth="1"/>
    <col min="8" max="8" width="9.6328125" style="1" customWidth="1"/>
    <col min="9" max="9" width="5.08984375" style="1" customWidth="1"/>
    <col min="10" max="10" width="9.6328125" style="1" customWidth="1"/>
    <col min="11" max="11" width="5.08984375" style="1" customWidth="1"/>
    <col min="12" max="12" width="13.08984375" style="1" bestFit="1" customWidth="1"/>
    <col min="13" max="13" width="3.6328125" style="1" bestFit="1" customWidth="1"/>
    <col min="14" max="14" width="13.08984375" style="1" bestFit="1" customWidth="1"/>
    <col min="15" max="15" width="9.6328125" style="1" customWidth="1"/>
    <col min="16" max="16" width="5.08984375" style="1" customWidth="1"/>
    <col min="17" max="17" width="9.6328125" style="1" customWidth="1"/>
    <col min="18" max="18" width="5.08984375" style="1" customWidth="1"/>
    <col min="19" max="19" width="9.6328125" style="1" customWidth="1"/>
    <col min="20" max="20" width="5.08984375" style="1" customWidth="1"/>
    <col min="21" max="21" width="9.6328125" style="1" customWidth="1"/>
    <col min="22" max="22" width="5.08984375" style="1" customWidth="1"/>
    <col min="23" max="23" width="9.6328125" style="1" customWidth="1"/>
    <col min="24" max="24" width="5.08984375" style="1" customWidth="1"/>
    <col min="25" max="25" width="9.6328125" style="1" customWidth="1"/>
    <col min="26" max="26" width="5.08984375" style="1" customWidth="1"/>
    <col min="27" max="27" width="9.6328125" style="1" customWidth="1"/>
    <col min="28" max="28" width="5.08984375" style="1" customWidth="1"/>
    <col min="29" max="29" width="9.6328125" style="1" customWidth="1"/>
    <col min="30" max="30" width="5.08984375" style="1" customWidth="1"/>
    <col min="31" max="31" width="9.6328125" style="1" customWidth="1"/>
    <col min="32" max="32" width="5.08984375" style="1" customWidth="1"/>
    <col min="33" max="33" width="9.6328125" style="1" customWidth="1"/>
    <col min="34" max="34" width="5.08984375" style="1" customWidth="1"/>
    <col min="35" max="35" width="3.6328125" style="1" bestFit="1" customWidth="1"/>
    <col min="36" max="36" width="13.08984375" style="1" bestFit="1" customWidth="1"/>
    <col min="37" max="37" width="9.6328125" style="1" customWidth="1"/>
    <col min="38" max="38" width="5.08984375" style="1" customWidth="1"/>
    <col min="39" max="39" width="9.6328125" style="1" customWidth="1"/>
    <col min="40" max="40" width="5.08984375" style="1" customWidth="1"/>
    <col min="41" max="41" width="9.6328125" style="1" customWidth="1"/>
    <col min="42" max="42" width="5.08984375" style="1" customWidth="1"/>
    <col min="43" max="43" width="9.6328125" style="1" customWidth="1"/>
    <col min="44" max="44" width="5.08984375" style="1" customWidth="1"/>
    <col min="45" max="45" width="9.6328125" style="1" customWidth="1"/>
    <col min="46" max="46" width="5.08984375" style="1" customWidth="1"/>
    <col min="47" max="47" width="9.6328125" style="1" customWidth="1"/>
    <col min="48" max="48" width="5.08984375" style="1" customWidth="1"/>
    <col min="49" max="49" width="9.6328125" style="1" customWidth="1"/>
    <col min="50" max="50" width="5.08984375" style="1" customWidth="1"/>
    <col min="51" max="51" width="9.6328125" style="1" customWidth="1"/>
    <col min="52" max="52" width="5.08984375" style="1" customWidth="1"/>
    <col min="53" max="53" width="9.6328125" style="1" customWidth="1"/>
    <col min="54" max="58" width="5.08984375" style="1" customWidth="1"/>
    <col min="59" max="59" width="9.6328125" style="1" customWidth="1"/>
    <col min="60" max="60" width="5.08984375" style="1" customWidth="1"/>
    <col min="61" max="16384" width="9" style="1"/>
  </cols>
  <sheetData>
    <row r="1" spans="1:60" x14ac:dyDescent="0.2">
      <c r="A1" s="198">
        <f>Kubun_1</f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200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</row>
    <row r="2" spans="1:60" x14ac:dyDescent="0.2">
      <c r="A2" s="195" t="s">
        <v>177</v>
      </c>
      <c r="B2" s="195"/>
      <c r="C2" s="195"/>
      <c r="D2" s="195"/>
      <c r="E2" s="196" t="s">
        <v>178</v>
      </c>
      <c r="F2" s="195"/>
      <c r="G2" s="195"/>
      <c r="H2" s="195"/>
      <c r="I2" s="195"/>
      <c r="J2" s="195"/>
      <c r="K2" s="195"/>
      <c r="L2" s="195"/>
      <c r="M2" s="196" t="s">
        <v>179</v>
      </c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7"/>
      <c r="AI2" s="196" t="s">
        <v>248</v>
      </c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7"/>
    </row>
    <row r="3" spans="1:60" x14ac:dyDescent="0.2">
      <c r="A3" s="5"/>
      <c r="B3" s="5" t="s">
        <v>3</v>
      </c>
      <c r="C3" s="5" t="s">
        <v>4</v>
      </c>
      <c r="D3" s="5" t="s">
        <v>36</v>
      </c>
      <c r="E3" s="3"/>
      <c r="F3" s="5" t="s">
        <v>33</v>
      </c>
      <c r="G3" s="5" t="s">
        <v>4</v>
      </c>
      <c r="H3" s="5" t="s">
        <v>34</v>
      </c>
      <c r="I3" s="5" t="s">
        <v>4</v>
      </c>
      <c r="J3" s="5" t="s">
        <v>35</v>
      </c>
      <c r="K3" s="5" t="s">
        <v>4</v>
      </c>
      <c r="L3" s="5" t="s">
        <v>36</v>
      </c>
      <c r="M3" s="3"/>
      <c r="N3" s="5" t="s">
        <v>36</v>
      </c>
      <c r="O3" s="5" t="s">
        <v>33</v>
      </c>
      <c r="P3" s="5" t="s">
        <v>4</v>
      </c>
      <c r="Q3" s="5" t="s">
        <v>34</v>
      </c>
      <c r="R3" s="5" t="s">
        <v>4</v>
      </c>
      <c r="S3" s="5" t="s">
        <v>35</v>
      </c>
      <c r="T3" s="5" t="s">
        <v>4</v>
      </c>
      <c r="U3" s="5" t="s">
        <v>37</v>
      </c>
      <c r="V3" s="5" t="s">
        <v>4</v>
      </c>
      <c r="W3" s="5" t="s">
        <v>38</v>
      </c>
      <c r="X3" s="5" t="s">
        <v>4</v>
      </c>
      <c r="Y3" s="5" t="s">
        <v>39</v>
      </c>
      <c r="Z3" s="5" t="s">
        <v>4</v>
      </c>
      <c r="AA3" s="5" t="s">
        <v>40</v>
      </c>
      <c r="AB3" s="5" t="s">
        <v>4</v>
      </c>
      <c r="AC3" s="5" t="s">
        <v>41</v>
      </c>
      <c r="AD3" s="5" t="s">
        <v>4</v>
      </c>
      <c r="AE3" s="5" t="s">
        <v>42</v>
      </c>
      <c r="AF3" s="5" t="s">
        <v>4</v>
      </c>
      <c r="AG3" s="5" t="s">
        <v>43</v>
      </c>
      <c r="AH3" s="6" t="s">
        <v>4</v>
      </c>
      <c r="AI3" s="3"/>
      <c r="AJ3" s="5" t="s">
        <v>36</v>
      </c>
      <c r="AK3" s="5" t="s">
        <v>33</v>
      </c>
      <c r="AL3" s="5" t="s">
        <v>4</v>
      </c>
      <c r="AM3" s="5" t="s">
        <v>34</v>
      </c>
      <c r="AN3" s="5" t="s">
        <v>4</v>
      </c>
      <c r="AO3" s="5" t="s">
        <v>35</v>
      </c>
      <c r="AP3" s="5" t="s">
        <v>4</v>
      </c>
      <c r="AQ3" s="5" t="s">
        <v>37</v>
      </c>
      <c r="AR3" s="5" t="s">
        <v>4</v>
      </c>
      <c r="AS3" s="5" t="s">
        <v>38</v>
      </c>
      <c r="AT3" s="5" t="s">
        <v>4</v>
      </c>
      <c r="AU3" s="5" t="s">
        <v>39</v>
      </c>
      <c r="AV3" s="5" t="s">
        <v>4</v>
      </c>
      <c r="AW3" s="5" t="s">
        <v>40</v>
      </c>
      <c r="AX3" s="5" t="s">
        <v>4</v>
      </c>
      <c r="AY3" s="5" t="s">
        <v>41</v>
      </c>
      <c r="AZ3" s="5" t="s">
        <v>4</v>
      </c>
      <c r="BA3" s="5" t="s">
        <v>42</v>
      </c>
      <c r="BB3" s="5" t="s">
        <v>4</v>
      </c>
      <c r="BC3" s="5"/>
      <c r="BD3" s="5"/>
      <c r="BE3" s="5"/>
      <c r="BF3" s="5"/>
      <c r="BG3" s="5" t="s">
        <v>43</v>
      </c>
      <c r="BH3" s="6" t="s">
        <v>4</v>
      </c>
    </row>
    <row r="4" spans="1:60" x14ac:dyDescent="0.2">
      <c r="A4" s="10">
        <v>1</v>
      </c>
      <c r="B4" s="10"/>
      <c r="C4" s="10"/>
      <c r="D4" s="10"/>
      <c r="E4" s="8">
        <v>1</v>
      </c>
      <c r="F4" s="10"/>
      <c r="G4" s="10"/>
      <c r="H4" s="10"/>
      <c r="I4" s="10"/>
      <c r="J4" s="10"/>
      <c r="K4" s="10"/>
      <c r="L4" s="10"/>
      <c r="M4" s="8">
        <v>1</v>
      </c>
      <c r="N4" s="5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51"/>
      <c r="AI4" s="8">
        <v>1</v>
      </c>
      <c r="AJ4" s="5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51"/>
    </row>
    <row r="5" spans="1:60" x14ac:dyDescent="0.2">
      <c r="A5" s="10">
        <v>2</v>
      </c>
      <c r="B5" s="10"/>
      <c r="C5" s="10"/>
      <c r="D5" s="10"/>
      <c r="E5" s="8">
        <v>2</v>
      </c>
      <c r="F5" s="10"/>
      <c r="G5" s="10"/>
      <c r="H5" s="10"/>
      <c r="I5" s="10"/>
      <c r="J5" s="10"/>
      <c r="K5" s="10"/>
      <c r="L5" s="10"/>
      <c r="M5" s="8">
        <v>2</v>
      </c>
      <c r="N5" s="50"/>
      <c r="O5" s="10"/>
      <c r="P5" s="10"/>
      <c r="Q5" s="50"/>
      <c r="R5" s="10"/>
      <c r="S5" s="10"/>
      <c r="T5" s="10"/>
      <c r="U5" s="5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51"/>
      <c r="AI5" s="8">
        <v>2</v>
      </c>
      <c r="AJ5" s="50"/>
      <c r="AK5" s="10"/>
      <c r="AL5" s="10"/>
      <c r="AM5" s="50"/>
      <c r="AN5" s="10"/>
      <c r="AO5" s="10"/>
      <c r="AP5" s="10"/>
      <c r="AQ5" s="5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51"/>
    </row>
    <row r="6" spans="1:60" x14ac:dyDescent="0.2">
      <c r="A6" s="10">
        <v>3</v>
      </c>
      <c r="B6" s="10"/>
      <c r="C6" s="10"/>
      <c r="D6" s="10"/>
      <c r="E6" s="8">
        <v>3</v>
      </c>
      <c r="F6" s="10"/>
      <c r="G6" s="10"/>
      <c r="H6" s="10"/>
      <c r="I6" s="10"/>
      <c r="J6" s="10"/>
      <c r="K6" s="10"/>
      <c r="L6" s="10"/>
      <c r="M6" s="8">
        <v>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51"/>
      <c r="AI6" s="8">
        <v>3</v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51"/>
    </row>
    <row r="7" spans="1:60" x14ac:dyDescent="0.2">
      <c r="A7" s="10">
        <v>4</v>
      </c>
      <c r="B7" s="10"/>
      <c r="C7" s="10"/>
      <c r="D7" s="10"/>
      <c r="E7" s="8">
        <v>4</v>
      </c>
      <c r="F7" s="10"/>
      <c r="G7" s="10"/>
      <c r="H7" s="10"/>
      <c r="I7" s="10"/>
      <c r="J7" s="10"/>
      <c r="K7" s="10"/>
      <c r="L7" s="10"/>
      <c r="M7" s="8">
        <v>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51"/>
      <c r="AI7" s="8">
        <v>4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51"/>
    </row>
    <row r="8" spans="1:60" x14ac:dyDescent="0.2">
      <c r="A8" s="10">
        <v>5</v>
      </c>
      <c r="B8" s="10"/>
      <c r="C8" s="10"/>
      <c r="D8" s="10"/>
      <c r="E8" s="8">
        <v>5</v>
      </c>
      <c r="F8" s="10"/>
      <c r="G8" s="10"/>
      <c r="H8" s="10"/>
      <c r="I8" s="10"/>
      <c r="J8" s="10"/>
      <c r="K8" s="10"/>
      <c r="L8" s="10"/>
      <c r="M8" s="8">
        <v>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1"/>
      <c r="AI8" s="8">
        <v>5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51"/>
    </row>
    <row r="9" spans="1:60" x14ac:dyDescent="0.2">
      <c r="A9" s="10">
        <v>6</v>
      </c>
      <c r="B9" s="10"/>
      <c r="C9" s="10"/>
      <c r="D9" s="10"/>
      <c r="E9" s="8">
        <v>6</v>
      </c>
      <c r="F9" s="10"/>
      <c r="G9" s="10"/>
      <c r="H9" s="10"/>
      <c r="I9" s="10"/>
      <c r="J9" s="10"/>
      <c r="K9" s="10"/>
      <c r="L9" s="10"/>
      <c r="M9" s="8">
        <v>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1"/>
      <c r="AI9" s="8">
        <v>6</v>
      </c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51"/>
    </row>
    <row r="10" spans="1:60" x14ac:dyDescent="0.2">
      <c r="A10" s="10">
        <v>7</v>
      </c>
      <c r="B10" s="10"/>
      <c r="C10" s="10"/>
      <c r="D10" s="10"/>
      <c r="E10" s="8">
        <v>7</v>
      </c>
      <c r="F10" s="10"/>
      <c r="G10" s="10"/>
      <c r="H10" s="10"/>
      <c r="I10" s="10"/>
      <c r="J10" s="10"/>
      <c r="K10" s="10"/>
      <c r="L10" s="10"/>
      <c r="M10" s="8">
        <v>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1"/>
      <c r="AI10" s="8">
        <v>7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51"/>
    </row>
    <row r="11" spans="1:60" x14ac:dyDescent="0.2">
      <c r="A11" s="10">
        <v>8</v>
      </c>
      <c r="B11" s="10"/>
      <c r="C11" s="10"/>
      <c r="D11" s="10"/>
      <c r="E11" s="8">
        <v>8</v>
      </c>
      <c r="F11" s="10"/>
      <c r="G11" s="10"/>
      <c r="H11" s="10"/>
      <c r="I11" s="10"/>
      <c r="J11" s="10"/>
      <c r="K11" s="10"/>
      <c r="L11" s="10"/>
      <c r="M11" s="8">
        <v>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1"/>
      <c r="AI11" s="8">
        <v>8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51"/>
    </row>
    <row r="12" spans="1:60" x14ac:dyDescent="0.2">
      <c r="A12" s="10">
        <v>9</v>
      </c>
      <c r="B12" s="10"/>
      <c r="C12" s="10"/>
      <c r="D12" s="10"/>
      <c r="E12" s="8">
        <v>9</v>
      </c>
      <c r="F12" s="10"/>
      <c r="G12" s="10"/>
      <c r="H12" s="10"/>
      <c r="I12" s="10"/>
      <c r="J12" s="10"/>
      <c r="K12" s="10"/>
      <c r="L12" s="10"/>
      <c r="M12" s="8">
        <v>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1"/>
      <c r="AI12" s="8">
        <v>9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51"/>
    </row>
    <row r="13" spans="1:60" x14ac:dyDescent="0.2">
      <c r="A13" s="10">
        <v>10</v>
      </c>
      <c r="B13" s="10"/>
      <c r="C13" s="10"/>
      <c r="D13" s="10"/>
      <c r="E13" s="8">
        <v>10</v>
      </c>
      <c r="F13" s="10"/>
      <c r="G13" s="10"/>
      <c r="H13" s="10"/>
      <c r="I13" s="10"/>
      <c r="J13" s="10"/>
      <c r="K13" s="10"/>
      <c r="L13" s="10"/>
      <c r="M13" s="8">
        <v>10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51"/>
      <c r="AI13" s="8">
        <v>10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51"/>
    </row>
    <row r="14" spans="1:60" x14ac:dyDescent="0.2">
      <c r="A14" s="49"/>
      <c r="B14" s="10">
        <f>COUNTA(B4:B13)</f>
        <v>0</v>
      </c>
      <c r="C14" s="10"/>
      <c r="D14" s="10"/>
      <c r="E14" s="52"/>
      <c r="F14" s="10">
        <f>COUNTA(F4:F13)</f>
        <v>0</v>
      </c>
      <c r="G14" s="10"/>
      <c r="H14" s="49"/>
      <c r="I14" s="49"/>
      <c r="J14" s="49"/>
      <c r="K14" s="49"/>
      <c r="L14" s="49"/>
      <c r="M14" s="52"/>
      <c r="N14" s="10">
        <f>COUNTA(N4:N13)</f>
        <v>0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3"/>
      <c r="AI14" s="52"/>
      <c r="AJ14" s="10">
        <f>COUNTA(AJ4:AJ13)</f>
        <v>0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3"/>
    </row>
    <row r="15" spans="1:60" x14ac:dyDescent="0.2">
      <c r="A15" s="198">
        <f>Kubun_2</f>
        <v>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200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 x14ac:dyDescent="0.2">
      <c r="A16" s="195" t="s">
        <v>174</v>
      </c>
      <c r="B16" s="195"/>
      <c r="C16" s="195"/>
      <c r="D16" s="195"/>
      <c r="E16" s="196" t="s">
        <v>175</v>
      </c>
      <c r="F16" s="195"/>
      <c r="G16" s="195"/>
      <c r="H16" s="195"/>
      <c r="I16" s="195"/>
      <c r="J16" s="195"/>
      <c r="K16" s="195"/>
      <c r="L16" s="195"/>
      <c r="M16" s="196" t="s">
        <v>176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7"/>
      <c r="AI16" s="196" t="s">
        <v>248</v>
      </c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7"/>
    </row>
    <row r="17" spans="1:60" x14ac:dyDescent="0.2">
      <c r="A17" s="5"/>
      <c r="B17" s="5" t="s">
        <v>3</v>
      </c>
      <c r="C17" s="5" t="s">
        <v>4</v>
      </c>
      <c r="D17" s="5" t="s">
        <v>36</v>
      </c>
      <c r="E17" s="3"/>
      <c r="F17" s="5" t="s">
        <v>33</v>
      </c>
      <c r="G17" s="5" t="s">
        <v>4</v>
      </c>
      <c r="H17" s="5" t="s">
        <v>34</v>
      </c>
      <c r="I17" s="5" t="s">
        <v>4</v>
      </c>
      <c r="J17" s="5" t="s">
        <v>35</v>
      </c>
      <c r="K17" s="5" t="s">
        <v>4</v>
      </c>
      <c r="L17" s="5" t="s">
        <v>36</v>
      </c>
      <c r="M17" s="3"/>
      <c r="N17" s="5" t="s">
        <v>36</v>
      </c>
      <c r="O17" s="5" t="s">
        <v>33</v>
      </c>
      <c r="P17" s="5" t="s">
        <v>4</v>
      </c>
      <c r="Q17" s="5" t="s">
        <v>34</v>
      </c>
      <c r="R17" s="5" t="s">
        <v>4</v>
      </c>
      <c r="S17" s="5" t="s">
        <v>35</v>
      </c>
      <c r="T17" s="5" t="s">
        <v>4</v>
      </c>
      <c r="U17" s="5" t="s">
        <v>37</v>
      </c>
      <c r="V17" s="5" t="s">
        <v>4</v>
      </c>
      <c r="W17" s="5" t="s">
        <v>38</v>
      </c>
      <c r="X17" s="5" t="s">
        <v>4</v>
      </c>
      <c r="Y17" s="5" t="s">
        <v>39</v>
      </c>
      <c r="Z17" s="5" t="s">
        <v>4</v>
      </c>
      <c r="AA17" s="5" t="s">
        <v>40</v>
      </c>
      <c r="AB17" s="5" t="s">
        <v>4</v>
      </c>
      <c r="AC17" s="5" t="s">
        <v>41</v>
      </c>
      <c r="AD17" s="5" t="s">
        <v>4</v>
      </c>
      <c r="AE17" s="5" t="s">
        <v>42</v>
      </c>
      <c r="AF17" s="5" t="s">
        <v>4</v>
      </c>
      <c r="AG17" s="5" t="s">
        <v>43</v>
      </c>
      <c r="AH17" s="6" t="s">
        <v>4</v>
      </c>
      <c r="AI17" s="3"/>
      <c r="AJ17" s="5" t="s">
        <v>36</v>
      </c>
      <c r="AK17" s="5" t="s">
        <v>33</v>
      </c>
      <c r="AL17" s="5" t="s">
        <v>4</v>
      </c>
      <c r="AM17" s="5" t="s">
        <v>34</v>
      </c>
      <c r="AN17" s="5" t="s">
        <v>4</v>
      </c>
      <c r="AO17" s="5" t="s">
        <v>35</v>
      </c>
      <c r="AP17" s="5" t="s">
        <v>4</v>
      </c>
      <c r="AQ17" s="5" t="s">
        <v>37</v>
      </c>
      <c r="AR17" s="5" t="s">
        <v>4</v>
      </c>
      <c r="AS17" s="5" t="s">
        <v>38</v>
      </c>
      <c r="AT17" s="5" t="s">
        <v>4</v>
      </c>
      <c r="AU17" s="5" t="s">
        <v>39</v>
      </c>
      <c r="AV17" s="5" t="s">
        <v>4</v>
      </c>
      <c r="AW17" s="5" t="s">
        <v>40</v>
      </c>
      <c r="AX17" s="5" t="s">
        <v>4</v>
      </c>
      <c r="AY17" s="5" t="s">
        <v>41</v>
      </c>
      <c r="AZ17" s="5" t="s">
        <v>4</v>
      </c>
      <c r="BA17" s="5" t="s">
        <v>42</v>
      </c>
      <c r="BB17" s="5" t="s">
        <v>4</v>
      </c>
      <c r="BC17" s="5"/>
      <c r="BD17" s="5"/>
      <c r="BE17" s="5"/>
      <c r="BF17" s="5"/>
      <c r="BG17" s="5" t="s">
        <v>43</v>
      </c>
      <c r="BH17" s="6" t="s">
        <v>4</v>
      </c>
    </row>
    <row r="18" spans="1:60" x14ac:dyDescent="0.2">
      <c r="A18" s="10">
        <v>1</v>
      </c>
      <c r="B18" s="10"/>
      <c r="C18" s="10"/>
      <c r="D18" s="10"/>
      <c r="E18" s="8">
        <v>1</v>
      </c>
      <c r="F18" s="10"/>
      <c r="G18" s="10"/>
      <c r="H18" s="10"/>
      <c r="I18" s="10"/>
      <c r="J18" s="10"/>
      <c r="K18" s="10"/>
      <c r="L18" s="10"/>
      <c r="M18" s="8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51"/>
      <c r="AI18" s="8">
        <v>1</v>
      </c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51"/>
    </row>
    <row r="19" spans="1:60" x14ac:dyDescent="0.2">
      <c r="A19" s="10">
        <v>2</v>
      </c>
      <c r="B19" s="10"/>
      <c r="C19" s="10"/>
      <c r="D19" s="10"/>
      <c r="E19" s="8">
        <v>2</v>
      </c>
      <c r="F19" s="10"/>
      <c r="G19" s="10"/>
      <c r="H19" s="10"/>
      <c r="I19" s="10"/>
      <c r="J19" s="10"/>
      <c r="K19" s="10"/>
      <c r="L19" s="10"/>
      <c r="M19" s="8">
        <v>2</v>
      </c>
      <c r="N19" s="5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51"/>
      <c r="AI19" s="8">
        <v>2</v>
      </c>
      <c r="AJ19" s="5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51"/>
    </row>
    <row r="20" spans="1:60" x14ac:dyDescent="0.2">
      <c r="A20" s="10">
        <v>3</v>
      </c>
      <c r="B20" s="10"/>
      <c r="C20" s="10"/>
      <c r="D20" s="10"/>
      <c r="E20" s="8">
        <v>3</v>
      </c>
      <c r="F20" s="10"/>
      <c r="G20" s="10"/>
      <c r="H20" s="10"/>
      <c r="I20" s="10"/>
      <c r="J20" s="10"/>
      <c r="K20" s="10"/>
      <c r="L20" s="10"/>
      <c r="M20" s="8">
        <v>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51"/>
      <c r="AI20" s="8">
        <v>3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51"/>
    </row>
    <row r="21" spans="1:60" x14ac:dyDescent="0.2">
      <c r="A21" s="10">
        <v>4</v>
      </c>
      <c r="B21" s="10"/>
      <c r="C21" s="10"/>
      <c r="D21" s="10"/>
      <c r="E21" s="8">
        <v>4</v>
      </c>
      <c r="F21" s="10"/>
      <c r="G21" s="10"/>
      <c r="H21" s="10"/>
      <c r="I21" s="10"/>
      <c r="J21" s="10"/>
      <c r="K21" s="10"/>
      <c r="L21" s="10"/>
      <c r="M21" s="8">
        <v>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51"/>
      <c r="AI21" s="8">
        <v>4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51"/>
    </row>
    <row r="22" spans="1:60" x14ac:dyDescent="0.2">
      <c r="A22" s="10">
        <v>5</v>
      </c>
      <c r="B22" s="10"/>
      <c r="C22" s="10"/>
      <c r="D22" s="10"/>
      <c r="E22" s="8">
        <v>5</v>
      </c>
      <c r="F22" s="10"/>
      <c r="G22" s="10"/>
      <c r="H22" s="10"/>
      <c r="I22" s="10"/>
      <c r="J22" s="10"/>
      <c r="K22" s="10"/>
      <c r="L22" s="10"/>
      <c r="M22" s="8">
        <v>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51"/>
      <c r="AI22" s="8">
        <v>5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51"/>
    </row>
    <row r="23" spans="1:60" x14ac:dyDescent="0.2">
      <c r="A23" s="10">
        <v>6</v>
      </c>
      <c r="B23" s="10"/>
      <c r="C23" s="10"/>
      <c r="D23" s="10"/>
      <c r="E23" s="8">
        <v>6</v>
      </c>
      <c r="F23" s="10"/>
      <c r="G23" s="10"/>
      <c r="H23" s="10"/>
      <c r="I23" s="10"/>
      <c r="J23" s="10"/>
      <c r="K23" s="10"/>
      <c r="L23" s="10"/>
      <c r="M23" s="8">
        <v>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51"/>
      <c r="AI23" s="8">
        <v>6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51"/>
    </row>
    <row r="24" spans="1:60" x14ac:dyDescent="0.2">
      <c r="A24" s="10">
        <v>7</v>
      </c>
      <c r="B24" s="10"/>
      <c r="C24" s="10"/>
      <c r="D24" s="10"/>
      <c r="E24" s="8">
        <v>7</v>
      </c>
      <c r="F24" s="10"/>
      <c r="G24" s="10"/>
      <c r="H24" s="10"/>
      <c r="I24" s="10"/>
      <c r="J24" s="10"/>
      <c r="K24" s="10"/>
      <c r="L24" s="10"/>
      <c r="M24" s="8">
        <v>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51"/>
      <c r="AI24" s="8">
        <v>7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51"/>
    </row>
    <row r="25" spans="1:60" x14ac:dyDescent="0.2">
      <c r="A25" s="10">
        <v>8</v>
      </c>
      <c r="B25" s="10"/>
      <c r="C25" s="10"/>
      <c r="D25" s="10"/>
      <c r="E25" s="8">
        <v>8</v>
      </c>
      <c r="F25" s="10"/>
      <c r="G25" s="10"/>
      <c r="H25" s="10"/>
      <c r="I25" s="10"/>
      <c r="J25" s="10"/>
      <c r="K25" s="10"/>
      <c r="L25" s="10"/>
      <c r="M25" s="8">
        <v>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51"/>
      <c r="AI25" s="8">
        <v>8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51"/>
    </row>
    <row r="26" spans="1:60" x14ac:dyDescent="0.2">
      <c r="A26" s="10">
        <v>9</v>
      </c>
      <c r="B26" s="10"/>
      <c r="C26" s="10"/>
      <c r="D26" s="10"/>
      <c r="E26" s="8">
        <v>9</v>
      </c>
      <c r="F26" s="10"/>
      <c r="G26" s="10"/>
      <c r="H26" s="10"/>
      <c r="I26" s="10"/>
      <c r="J26" s="10"/>
      <c r="K26" s="10"/>
      <c r="L26" s="10"/>
      <c r="M26" s="8">
        <v>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51"/>
      <c r="AI26" s="8">
        <v>9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51"/>
    </row>
    <row r="27" spans="1:60" x14ac:dyDescent="0.2">
      <c r="A27" s="10">
        <v>10</v>
      </c>
      <c r="B27" s="10"/>
      <c r="C27" s="10"/>
      <c r="D27" s="10"/>
      <c r="E27" s="8">
        <v>10</v>
      </c>
      <c r="F27" s="10"/>
      <c r="G27" s="10"/>
      <c r="H27" s="10"/>
      <c r="I27" s="10"/>
      <c r="J27" s="10"/>
      <c r="K27" s="10"/>
      <c r="L27" s="10"/>
      <c r="M27" s="8">
        <v>10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51"/>
      <c r="AI27" s="8">
        <v>10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51"/>
    </row>
    <row r="28" spans="1:60" x14ac:dyDescent="0.2">
      <c r="A28" s="49"/>
      <c r="B28" s="10">
        <f>COUNTA(B18:B27)</f>
        <v>0</v>
      </c>
      <c r="C28" s="10"/>
      <c r="D28" s="10"/>
      <c r="E28" s="52"/>
      <c r="F28" s="10">
        <f>COUNTA(F18:F27)</f>
        <v>0</v>
      </c>
      <c r="G28" s="10"/>
      <c r="H28" s="49"/>
      <c r="I28" s="49"/>
      <c r="J28" s="49"/>
      <c r="K28" s="49"/>
      <c r="L28" s="49"/>
      <c r="M28" s="52"/>
      <c r="N28" s="10">
        <f>COUNTA(N18:N27)</f>
        <v>0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3"/>
      <c r="AI28" s="52"/>
      <c r="AJ28" s="10">
        <f>COUNTA(AJ18:AJ27)</f>
        <v>0</v>
      </c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53"/>
    </row>
    <row r="29" spans="1:60" x14ac:dyDescent="0.2">
      <c r="A29" s="198">
        <f>Kubun_3</f>
        <v>0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200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</row>
    <row r="30" spans="1:60" x14ac:dyDescent="0.2">
      <c r="A30" s="195" t="s">
        <v>174</v>
      </c>
      <c r="B30" s="195"/>
      <c r="C30" s="195"/>
      <c r="D30" s="195"/>
      <c r="E30" s="196" t="s">
        <v>175</v>
      </c>
      <c r="F30" s="195"/>
      <c r="G30" s="195"/>
      <c r="H30" s="195"/>
      <c r="I30" s="195"/>
      <c r="J30" s="195"/>
      <c r="K30" s="195"/>
      <c r="L30" s="195"/>
      <c r="M30" s="196" t="s">
        <v>176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7"/>
      <c r="AI30" s="196" t="s">
        <v>248</v>
      </c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7"/>
    </row>
    <row r="31" spans="1:60" x14ac:dyDescent="0.2">
      <c r="A31" s="5"/>
      <c r="B31" s="5" t="s">
        <v>3</v>
      </c>
      <c r="C31" s="5" t="s">
        <v>4</v>
      </c>
      <c r="D31" s="5" t="s">
        <v>36</v>
      </c>
      <c r="E31" s="3"/>
      <c r="F31" s="5" t="s">
        <v>33</v>
      </c>
      <c r="G31" s="5" t="s">
        <v>4</v>
      </c>
      <c r="H31" s="5" t="s">
        <v>34</v>
      </c>
      <c r="I31" s="5" t="s">
        <v>4</v>
      </c>
      <c r="J31" s="5" t="s">
        <v>35</v>
      </c>
      <c r="K31" s="5" t="s">
        <v>4</v>
      </c>
      <c r="L31" s="5" t="s">
        <v>36</v>
      </c>
      <c r="M31" s="3"/>
      <c r="N31" s="5" t="s">
        <v>36</v>
      </c>
      <c r="O31" s="5" t="s">
        <v>33</v>
      </c>
      <c r="P31" s="5" t="s">
        <v>4</v>
      </c>
      <c r="Q31" s="5" t="s">
        <v>34</v>
      </c>
      <c r="R31" s="5" t="s">
        <v>4</v>
      </c>
      <c r="S31" s="5" t="s">
        <v>35</v>
      </c>
      <c r="T31" s="5" t="s">
        <v>4</v>
      </c>
      <c r="U31" s="5" t="s">
        <v>37</v>
      </c>
      <c r="V31" s="5" t="s">
        <v>4</v>
      </c>
      <c r="W31" s="5" t="s">
        <v>38</v>
      </c>
      <c r="X31" s="5" t="s">
        <v>4</v>
      </c>
      <c r="Y31" s="5" t="s">
        <v>39</v>
      </c>
      <c r="Z31" s="5" t="s">
        <v>4</v>
      </c>
      <c r="AA31" s="5" t="s">
        <v>40</v>
      </c>
      <c r="AB31" s="5" t="s">
        <v>4</v>
      </c>
      <c r="AC31" s="5" t="s">
        <v>41</v>
      </c>
      <c r="AD31" s="5" t="s">
        <v>4</v>
      </c>
      <c r="AE31" s="5" t="s">
        <v>42</v>
      </c>
      <c r="AF31" s="5" t="s">
        <v>4</v>
      </c>
      <c r="AG31" s="5" t="s">
        <v>43</v>
      </c>
      <c r="AH31" s="6" t="s">
        <v>4</v>
      </c>
      <c r="AI31" s="3"/>
      <c r="AJ31" s="5" t="s">
        <v>36</v>
      </c>
      <c r="AK31" s="5" t="s">
        <v>33</v>
      </c>
      <c r="AL31" s="5" t="s">
        <v>4</v>
      </c>
      <c r="AM31" s="5" t="s">
        <v>34</v>
      </c>
      <c r="AN31" s="5" t="s">
        <v>4</v>
      </c>
      <c r="AO31" s="5" t="s">
        <v>35</v>
      </c>
      <c r="AP31" s="5" t="s">
        <v>4</v>
      </c>
      <c r="AQ31" s="5" t="s">
        <v>37</v>
      </c>
      <c r="AR31" s="5" t="s">
        <v>4</v>
      </c>
      <c r="AS31" s="5" t="s">
        <v>38</v>
      </c>
      <c r="AT31" s="5" t="s">
        <v>4</v>
      </c>
      <c r="AU31" s="5" t="s">
        <v>39</v>
      </c>
      <c r="AV31" s="5" t="s">
        <v>4</v>
      </c>
      <c r="AW31" s="5" t="s">
        <v>40</v>
      </c>
      <c r="AX31" s="5" t="s">
        <v>4</v>
      </c>
      <c r="AY31" s="5" t="s">
        <v>41</v>
      </c>
      <c r="AZ31" s="5" t="s">
        <v>4</v>
      </c>
      <c r="BA31" s="5" t="s">
        <v>42</v>
      </c>
      <c r="BB31" s="5" t="s">
        <v>4</v>
      </c>
      <c r="BC31" s="5"/>
      <c r="BD31" s="5"/>
      <c r="BE31" s="5"/>
      <c r="BF31" s="5"/>
      <c r="BG31" s="5" t="s">
        <v>43</v>
      </c>
      <c r="BH31" s="6" t="s">
        <v>4</v>
      </c>
    </row>
    <row r="32" spans="1:60" x14ac:dyDescent="0.2">
      <c r="A32" s="10">
        <v>1</v>
      </c>
      <c r="B32" s="10"/>
      <c r="C32" s="10"/>
      <c r="D32" s="10"/>
      <c r="E32" s="8">
        <v>1</v>
      </c>
      <c r="F32" s="10"/>
      <c r="G32" s="10"/>
      <c r="H32" s="10"/>
      <c r="I32" s="10"/>
      <c r="J32" s="10"/>
      <c r="K32" s="10"/>
      <c r="L32" s="10"/>
      <c r="M32" s="8">
        <v>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51"/>
      <c r="AI32" s="8">
        <v>1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51"/>
    </row>
    <row r="33" spans="1:60" x14ac:dyDescent="0.2">
      <c r="A33" s="10">
        <v>2</v>
      </c>
      <c r="B33" s="10"/>
      <c r="C33" s="10"/>
      <c r="D33" s="10"/>
      <c r="E33" s="8">
        <v>2</v>
      </c>
      <c r="F33" s="10"/>
      <c r="G33" s="10"/>
      <c r="H33" s="10"/>
      <c r="I33" s="10"/>
      <c r="J33" s="10"/>
      <c r="K33" s="10"/>
      <c r="L33" s="10"/>
      <c r="M33" s="8">
        <v>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51"/>
      <c r="AI33" s="8">
        <v>2</v>
      </c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51"/>
    </row>
    <row r="34" spans="1:60" x14ac:dyDescent="0.2">
      <c r="A34" s="10">
        <v>3</v>
      </c>
      <c r="B34" s="10"/>
      <c r="C34" s="10"/>
      <c r="D34" s="10"/>
      <c r="E34" s="8">
        <v>3</v>
      </c>
      <c r="F34" s="10"/>
      <c r="G34" s="10"/>
      <c r="H34" s="10"/>
      <c r="I34" s="10"/>
      <c r="J34" s="10"/>
      <c r="K34" s="10"/>
      <c r="L34" s="10"/>
      <c r="M34" s="8">
        <v>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51"/>
      <c r="AI34" s="8">
        <v>3</v>
      </c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51"/>
    </row>
    <row r="35" spans="1:60" x14ac:dyDescent="0.2">
      <c r="A35" s="10">
        <v>4</v>
      </c>
      <c r="B35" s="10"/>
      <c r="C35" s="10"/>
      <c r="D35" s="10"/>
      <c r="E35" s="8">
        <v>4</v>
      </c>
      <c r="F35" s="10"/>
      <c r="G35" s="10"/>
      <c r="H35" s="10"/>
      <c r="I35" s="10"/>
      <c r="J35" s="10"/>
      <c r="K35" s="10"/>
      <c r="L35" s="10"/>
      <c r="M35" s="8">
        <v>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51"/>
      <c r="AI35" s="8">
        <v>4</v>
      </c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1"/>
    </row>
    <row r="36" spans="1:60" x14ac:dyDescent="0.2">
      <c r="A36" s="10">
        <v>5</v>
      </c>
      <c r="B36" s="10"/>
      <c r="C36" s="10"/>
      <c r="D36" s="10"/>
      <c r="E36" s="8">
        <v>5</v>
      </c>
      <c r="F36" s="10"/>
      <c r="G36" s="10"/>
      <c r="H36" s="10"/>
      <c r="I36" s="10"/>
      <c r="J36" s="10"/>
      <c r="K36" s="10"/>
      <c r="L36" s="10"/>
      <c r="M36" s="8">
        <v>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1"/>
      <c r="AI36" s="8">
        <v>5</v>
      </c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51"/>
    </row>
    <row r="37" spans="1:60" x14ac:dyDescent="0.2">
      <c r="A37" s="10">
        <v>6</v>
      </c>
      <c r="B37" s="10"/>
      <c r="C37" s="10"/>
      <c r="D37" s="10"/>
      <c r="E37" s="8">
        <v>6</v>
      </c>
      <c r="F37" s="10"/>
      <c r="G37" s="10"/>
      <c r="H37" s="10"/>
      <c r="I37" s="10"/>
      <c r="J37" s="10"/>
      <c r="K37" s="10"/>
      <c r="L37" s="10"/>
      <c r="M37" s="8">
        <v>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51"/>
      <c r="AI37" s="8">
        <v>6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51"/>
    </row>
    <row r="38" spans="1:60" x14ac:dyDescent="0.2">
      <c r="A38" s="10">
        <v>7</v>
      </c>
      <c r="B38" s="10"/>
      <c r="C38" s="10"/>
      <c r="D38" s="10"/>
      <c r="E38" s="8">
        <v>7</v>
      </c>
      <c r="F38" s="10"/>
      <c r="G38" s="10"/>
      <c r="H38" s="10"/>
      <c r="I38" s="10"/>
      <c r="J38" s="10"/>
      <c r="K38" s="10"/>
      <c r="L38" s="10"/>
      <c r="M38" s="8">
        <v>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51"/>
      <c r="AI38" s="8">
        <v>7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51"/>
    </row>
    <row r="39" spans="1:60" x14ac:dyDescent="0.2">
      <c r="A39" s="10">
        <v>8</v>
      </c>
      <c r="B39" s="10"/>
      <c r="C39" s="10"/>
      <c r="D39" s="10"/>
      <c r="E39" s="8">
        <v>8</v>
      </c>
      <c r="F39" s="10"/>
      <c r="G39" s="10"/>
      <c r="H39" s="10"/>
      <c r="I39" s="10"/>
      <c r="J39" s="10"/>
      <c r="K39" s="10"/>
      <c r="L39" s="10"/>
      <c r="M39" s="8">
        <v>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51"/>
      <c r="AI39" s="8">
        <v>8</v>
      </c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51"/>
    </row>
    <row r="40" spans="1:60" x14ac:dyDescent="0.2">
      <c r="A40" s="10">
        <v>9</v>
      </c>
      <c r="B40" s="10"/>
      <c r="C40" s="10"/>
      <c r="D40" s="10"/>
      <c r="E40" s="8">
        <v>9</v>
      </c>
      <c r="F40" s="10"/>
      <c r="G40" s="10"/>
      <c r="H40" s="10"/>
      <c r="I40" s="10"/>
      <c r="J40" s="10"/>
      <c r="K40" s="10"/>
      <c r="L40" s="10"/>
      <c r="M40" s="8">
        <v>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51"/>
      <c r="AI40" s="8">
        <v>9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51"/>
    </row>
    <row r="41" spans="1:60" x14ac:dyDescent="0.2">
      <c r="A41" s="10">
        <v>10</v>
      </c>
      <c r="B41" s="10"/>
      <c r="C41" s="10"/>
      <c r="D41" s="10"/>
      <c r="E41" s="8">
        <v>10</v>
      </c>
      <c r="F41" s="10"/>
      <c r="G41" s="10"/>
      <c r="H41" s="10"/>
      <c r="I41" s="10"/>
      <c r="J41" s="10"/>
      <c r="K41" s="10"/>
      <c r="L41" s="10"/>
      <c r="M41" s="8">
        <v>10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51"/>
      <c r="AI41" s="8">
        <v>10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51"/>
    </row>
    <row r="42" spans="1:60" x14ac:dyDescent="0.2">
      <c r="A42" s="49"/>
      <c r="B42" s="10">
        <f>COUNTA(B32:B41)</f>
        <v>0</v>
      </c>
      <c r="C42" s="10"/>
      <c r="D42" s="10"/>
      <c r="E42" s="52"/>
      <c r="F42" s="10">
        <f>COUNTA(F32:F41)</f>
        <v>0</v>
      </c>
      <c r="G42" s="10"/>
      <c r="H42" s="49"/>
      <c r="I42" s="49"/>
      <c r="J42" s="49"/>
      <c r="K42" s="49"/>
      <c r="L42" s="49"/>
      <c r="M42" s="52"/>
      <c r="N42" s="10">
        <f>COUNTA(N32:N41)</f>
        <v>0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3"/>
      <c r="AI42" s="52"/>
      <c r="AJ42" s="10">
        <f>COUNTA(AJ32:AJ41)</f>
        <v>0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53"/>
    </row>
    <row r="43" spans="1:60" x14ac:dyDescent="0.2">
      <c r="A43" s="198" t="str">
        <f>Kubun_4</f>
        <v>国体選考会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200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</row>
    <row r="44" spans="1:60" x14ac:dyDescent="0.2">
      <c r="A44" s="195" t="s">
        <v>174</v>
      </c>
      <c r="B44" s="195"/>
      <c r="C44" s="195"/>
      <c r="D44" s="195"/>
      <c r="E44" s="196" t="s">
        <v>175</v>
      </c>
      <c r="F44" s="195"/>
      <c r="G44" s="195"/>
      <c r="H44" s="195"/>
      <c r="I44" s="195"/>
      <c r="J44" s="195"/>
      <c r="K44" s="195"/>
      <c r="L44" s="195"/>
      <c r="M44" s="196" t="s">
        <v>176</v>
      </c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7"/>
      <c r="AI44" s="196" t="s">
        <v>248</v>
      </c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7"/>
    </row>
    <row r="45" spans="1:60" x14ac:dyDescent="0.2">
      <c r="A45" s="5"/>
      <c r="B45" s="5" t="s">
        <v>3</v>
      </c>
      <c r="C45" s="5" t="s">
        <v>4</v>
      </c>
      <c r="D45" s="5" t="s">
        <v>36</v>
      </c>
      <c r="E45" s="3"/>
      <c r="F45" s="5" t="s">
        <v>33</v>
      </c>
      <c r="G45" s="5" t="s">
        <v>4</v>
      </c>
      <c r="H45" s="5" t="s">
        <v>34</v>
      </c>
      <c r="I45" s="5" t="s">
        <v>4</v>
      </c>
      <c r="J45" s="5" t="s">
        <v>35</v>
      </c>
      <c r="K45" s="5" t="s">
        <v>4</v>
      </c>
      <c r="L45" s="5" t="s">
        <v>36</v>
      </c>
      <c r="M45" s="3"/>
      <c r="N45" s="5" t="s">
        <v>36</v>
      </c>
      <c r="O45" s="5" t="s">
        <v>33</v>
      </c>
      <c r="P45" s="5" t="s">
        <v>4</v>
      </c>
      <c r="Q45" s="5" t="s">
        <v>34</v>
      </c>
      <c r="R45" s="5" t="s">
        <v>4</v>
      </c>
      <c r="S45" s="5" t="s">
        <v>35</v>
      </c>
      <c r="T45" s="5" t="s">
        <v>4</v>
      </c>
      <c r="U45" s="5" t="s">
        <v>37</v>
      </c>
      <c r="V45" s="5" t="s">
        <v>4</v>
      </c>
      <c r="W45" s="5" t="s">
        <v>38</v>
      </c>
      <c r="X45" s="5" t="s">
        <v>4</v>
      </c>
      <c r="Y45" s="5" t="s">
        <v>39</v>
      </c>
      <c r="Z45" s="5" t="s">
        <v>4</v>
      </c>
      <c r="AA45" s="5" t="s">
        <v>40</v>
      </c>
      <c r="AB45" s="5" t="s">
        <v>4</v>
      </c>
      <c r="AC45" s="5" t="s">
        <v>41</v>
      </c>
      <c r="AD45" s="5" t="s">
        <v>4</v>
      </c>
      <c r="AE45" s="5" t="s">
        <v>42</v>
      </c>
      <c r="AF45" s="5" t="s">
        <v>4</v>
      </c>
      <c r="AG45" s="5" t="s">
        <v>43</v>
      </c>
      <c r="AH45" s="6" t="s">
        <v>4</v>
      </c>
      <c r="AI45" s="3"/>
      <c r="AJ45" s="5" t="s">
        <v>36</v>
      </c>
      <c r="AK45" s="5" t="s">
        <v>33</v>
      </c>
      <c r="AL45" s="5" t="s">
        <v>4</v>
      </c>
      <c r="AM45" s="5" t="s">
        <v>34</v>
      </c>
      <c r="AN45" s="5" t="s">
        <v>4</v>
      </c>
      <c r="AO45" s="5" t="s">
        <v>35</v>
      </c>
      <c r="AP45" s="5" t="s">
        <v>4</v>
      </c>
      <c r="AQ45" s="5" t="s">
        <v>37</v>
      </c>
      <c r="AR45" s="5" t="s">
        <v>4</v>
      </c>
      <c r="AS45" s="5" t="s">
        <v>38</v>
      </c>
      <c r="AT45" s="5" t="s">
        <v>4</v>
      </c>
      <c r="AU45" s="5" t="s">
        <v>39</v>
      </c>
      <c r="AV45" s="5" t="s">
        <v>4</v>
      </c>
      <c r="AW45" s="5" t="s">
        <v>40</v>
      </c>
      <c r="AX45" s="5" t="s">
        <v>4</v>
      </c>
      <c r="AY45" s="5" t="s">
        <v>41</v>
      </c>
      <c r="AZ45" s="5" t="s">
        <v>4</v>
      </c>
      <c r="BA45" s="5" t="s">
        <v>42</v>
      </c>
      <c r="BB45" s="5" t="s">
        <v>4</v>
      </c>
      <c r="BC45" s="5" t="s">
        <v>43</v>
      </c>
      <c r="BD45" s="5" t="s">
        <v>4</v>
      </c>
      <c r="BE45" s="5" t="s">
        <v>246</v>
      </c>
      <c r="BF45" s="5" t="s">
        <v>4</v>
      </c>
      <c r="BG45" s="5" t="s">
        <v>247</v>
      </c>
      <c r="BH45" s="5" t="s">
        <v>4</v>
      </c>
    </row>
    <row r="46" spans="1:60" x14ac:dyDescent="0.2">
      <c r="A46" s="10">
        <v>1</v>
      </c>
      <c r="B46" s="10"/>
      <c r="C46" s="10"/>
      <c r="D46" s="10"/>
      <c r="E46" s="8">
        <v>1</v>
      </c>
      <c r="F46" s="10"/>
      <c r="G46" s="10"/>
      <c r="H46" s="10"/>
      <c r="I46" s="10"/>
      <c r="J46" s="10"/>
      <c r="K46" s="10"/>
      <c r="L46" s="10"/>
      <c r="M46" s="8">
        <v>1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51"/>
      <c r="AI46" s="8">
        <v>1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51"/>
    </row>
    <row r="47" spans="1:60" x14ac:dyDescent="0.2">
      <c r="A47" s="10">
        <v>2</v>
      </c>
      <c r="B47" s="10"/>
      <c r="C47" s="10"/>
      <c r="D47" s="10"/>
      <c r="E47" s="8">
        <v>2</v>
      </c>
      <c r="F47" s="10"/>
      <c r="G47" s="10"/>
      <c r="H47" s="10"/>
      <c r="I47" s="10"/>
      <c r="J47" s="10"/>
      <c r="K47" s="10"/>
      <c r="L47" s="10"/>
      <c r="M47" s="8">
        <v>2</v>
      </c>
      <c r="N47" s="5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51"/>
      <c r="AI47" s="8">
        <v>2</v>
      </c>
      <c r="AJ47" s="5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51"/>
    </row>
    <row r="48" spans="1:60" x14ac:dyDescent="0.2">
      <c r="A48" s="10">
        <v>3</v>
      </c>
      <c r="B48" s="10"/>
      <c r="C48" s="10"/>
      <c r="D48" s="10"/>
      <c r="E48" s="8">
        <v>3</v>
      </c>
      <c r="F48" s="10"/>
      <c r="G48" s="10"/>
      <c r="H48" s="10"/>
      <c r="I48" s="10"/>
      <c r="J48" s="10"/>
      <c r="K48" s="10"/>
      <c r="L48" s="10"/>
      <c r="M48" s="8">
        <v>3</v>
      </c>
      <c r="N48" s="5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51"/>
      <c r="AI48" s="8">
        <v>3</v>
      </c>
      <c r="AJ48" s="5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51"/>
    </row>
    <row r="49" spans="1:60" x14ac:dyDescent="0.2">
      <c r="A49" s="10">
        <v>4</v>
      </c>
      <c r="B49" s="10"/>
      <c r="C49" s="10"/>
      <c r="D49" s="10"/>
      <c r="E49" s="8">
        <v>4</v>
      </c>
      <c r="F49" s="10"/>
      <c r="G49" s="10"/>
      <c r="H49" s="10"/>
      <c r="I49" s="10"/>
      <c r="J49" s="10"/>
      <c r="K49" s="10"/>
      <c r="L49" s="10"/>
      <c r="M49" s="8">
        <v>4</v>
      </c>
      <c r="N49" s="5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51"/>
      <c r="AI49" s="8">
        <v>4</v>
      </c>
      <c r="AJ49" s="5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51"/>
    </row>
    <row r="50" spans="1:60" x14ac:dyDescent="0.2">
      <c r="A50" s="10">
        <v>5</v>
      </c>
      <c r="B50" s="10"/>
      <c r="C50" s="10"/>
      <c r="D50" s="10"/>
      <c r="E50" s="8">
        <v>5</v>
      </c>
      <c r="F50" s="10"/>
      <c r="G50" s="10"/>
      <c r="H50" s="10"/>
      <c r="I50" s="10"/>
      <c r="J50" s="10"/>
      <c r="K50" s="10"/>
      <c r="L50" s="10"/>
      <c r="M50" s="8">
        <v>5</v>
      </c>
      <c r="N50" s="5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51"/>
      <c r="AI50" s="8">
        <v>5</v>
      </c>
      <c r="AJ50" s="5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51"/>
    </row>
    <row r="51" spans="1:60" x14ac:dyDescent="0.2">
      <c r="A51" s="10">
        <v>6</v>
      </c>
      <c r="B51" s="10"/>
      <c r="C51" s="10"/>
      <c r="D51" s="10"/>
      <c r="E51" s="8">
        <v>6</v>
      </c>
      <c r="F51" s="10"/>
      <c r="G51" s="10"/>
      <c r="H51" s="10"/>
      <c r="I51" s="10"/>
      <c r="J51" s="10"/>
      <c r="K51" s="10"/>
      <c r="L51" s="10"/>
      <c r="M51" s="8">
        <v>6</v>
      </c>
      <c r="N51" s="5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1"/>
      <c r="AI51" s="8">
        <v>6</v>
      </c>
      <c r="AJ51" s="5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51"/>
    </row>
    <row r="52" spans="1:60" x14ac:dyDescent="0.2">
      <c r="A52" s="10">
        <v>7</v>
      </c>
      <c r="B52" s="10"/>
      <c r="C52" s="10"/>
      <c r="D52" s="10"/>
      <c r="E52" s="8">
        <v>7</v>
      </c>
      <c r="F52" s="10"/>
      <c r="G52" s="10"/>
      <c r="H52" s="10"/>
      <c r="I52" s="10"/>
      <c r="J52" s="10"/>
      <c r="K52" s="10"/>
      <c r="L52" s="10"/>
      <c r="M52" s="8">
        <v>7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51"/>
      <c r="AI52" s="8">
        <v>7</v>
      </c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51"/>
    </row>
    <row r="53" spans="1:60" x14ac:dyDescent="0.2">
      <c r="A53" s="10">
        <v>8</v>
      </c>
      <c r="B53" s="10"/>
      <c r="C53" s="10"/>
      <c r="D53" s="10"/>
      <c r="E53" s="8">
        <v>8</v>
      </c>
      <c r="F53" s="10"/>
      <c r="G53" s="10"/>
      <c r="H53" s="10"/>
      <c r="I53" s="10"/>
      <c r="J53" s="10"/>
      <c r="K53" s="10"/>
      <c r="L53" s="10"/>
      <c r="M53" s="8">
        <v>8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51"/>
      <c r="AI53" s="8">
        <v>8</v>
      </c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51"/>
    </row>
    <row r="54" spans="1:60" x14ac:dyDescent="0.2">
      <c r="A54" s="10">
        <v>9</v>
      </c>
      <c r="B54" s="10"/>
      <c r="C54" s="10"/>
      <c r="D54" s="10"/>
      <c r="E54" s="8">
        <v>9</v>
      </c>
      <c r="F54" s="10"/>
      <c r="G54" s="10"/>
      <c r="H54" s="10"/>
      <c r="I54" s="10"/>
      <c r="J54" s="10"/>
      <c r="K54" s="10"/>
      <c r="L54" s="10"/>
      <c r="M54" s="8">
        <v>9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51"/>
      <c r="AI54" s="8">
        <v>9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51"/>
    </row>
    <row r="55" spans="1:60" x14ac:dyDescent="0.2">
      <c r="A55" s="10">
        <v>10</v>
      </c>
      <c r="B55" s="54"/>
      <c r="C55" s="54"/>
      <c r="D55" s="54"/>
      <c r="E55" s="8">
        <v>10</v>
      </c>
      <c r="F55" s="10"/>
      <c r="G55" s="10"/>
      <c r="H55" s="10"/>
      <c r="I55" s="10"/>
      <c r="J55" s="10"/>
      <c r="K55" s="10"/>
      <c r="L55" s="10"/>
      <c r="M55" s="8">
        <v>10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51"/>
      <c r="AI55" s="8">
        <v>10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51"/>
    </row>
    <row r="56" spans="1:60" x14ac:dyDescent="0.2">
      <c r="A56" s="49"/>
      <c r="B56" s="10">
        <f>COUNTA(B46:B55)</f>
        <v>0</v>
      </c>
      <c r="C56" s="10"/>
      <c r="D56" s="10"/>
      <c r="E56" s="52"/>
      <c r="F56" s="10">
        <f>COUNTA(F46:F55)</f>
        <v>0</v>
      </c>
      <c r="G56" s="10"/>
      <c r="H56" s="49"/>
      <c r="I56" s="49"/>
      <c r="J56" s="49"/>
      <c r="K56" s="49"/>
      <c r="L56" s="49"/>
      <c r="M56" s="52"/>
      <c r="N56" s="10">
        <f>COUNTA(N46:N55)</f>
        <v>0</v>
      </c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3"/>
      <c r="AI56" s="52"/>
      <c r="AJ56" s="10">
        <f>COUNTA(AJ46:AJ55)</f>
        <v>0</v>
      </c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53"/>
    </row>
    <row r="57" spans="1:60" x14ac:dyDescent="0.2">
      <c r="A57" s="198">
        <f>Kubun_5</f>
        <v>0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</row>
    <row r="58" spans="1:60" x14ac:dyDescent="0.2">
      <c r="A58" s="195" t="s">
        <v>174</v>
      </c>
      <c r="B58" s="195"/>
      <c r="C58" s="195"/>
      <c r="D58" s="195"/>
      <c r="E58" s="196" t="s">
        <v>175</v>
      </c>
      <c r="F58" s="195"/>
      <c r="G58" s="195"/>
      <c r="H58" s="195"/>
      <c r="I58" s="195"/>
      <c r="J58" s="195"/>
      <c r="K58" s="195"/>
      <c r="L58" s="195"/>
      <c r="M58" s="196" t="s">
        <v>176</v>
      </c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7"/>
      <c r="AI58" s="196" t="s">
        <v>73</v>
      </c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7"/>
    </row>
    <row r="59" spans="1:60" x14ac:dyDescent="0.2">
      <c r="A59" s="5"/>
      <c r="B59" s="5" t="s">
        <v>3</v>
      </c>
      <c r="C59" s="5" t="s">
        <v>4</v>
      </c>
      <c r="D59" s="5" t="s">
        <v>36</v>
      </c>
      <c r="E59" s="3"/>
      <c r="F59" s="5" t="s">
        <v>33</v>
      </c>
      <c r="G59" s="5" t="s">
        <v>4</v>
      </c>
      <c r="H59" s="5" t="s">
        <v>34</v>
      </c>
      <c r="I59" s="5" t="s">
        <v>4</v>
      </c>
      <c r="J59" s="5" t="s">
        <v>35</v>
      </c>
      <c r="K59" s="5" t="s">
        <v>4</v>
      </c>
      <c r="L59" s="5" t="s">
        <v>36</v>
      </c>
      <c r="M59" s="3"/>
      <c r="N59" s="5" t="s">
        <v>36</v>
      </c>
      <c r="O59" s="5" t="s">
        <v>33</v>
      </c>
      <c r="P59" s="5" t="s">
        <v>4</v>
      </c>
      <c r="Q59" s="5" t="s">
        <v>34</v>
      </c>
      <c r="R59" s="5" t="s">
        <v>4</v>
      </c>
      <c r="S59" s="5" t="s">
        <v>35</v>
      </c>
      <c r="T59" s="5" t="s">
        <v>4</v>
      </c>
      <c r="U59" s="5" t="s">
        <v>37</v>
      </c>
      <c r="V59" s="5" t="s">
        <v>4</v>
      </c>
      <c r="W59" s="5" t="s">
        <v>38</v>
      </c>
      <c r="X59" s="5" t="s">
        <v>4</v>
      </c>
      <c r="Y59" s="5" t="s">
        <v>39</v>
      </c>
      <c r="Z59" s="5" t="s">
        <v>4</v>
      </c>
      <c r="AA59" s="5" t="s">
        <v>40</v>
      </c>
      <c r="AB59" s="5" t="s">
        <v>4</v>
      </c>
      <c r="AC59" s="5" t="s">
        <v>41</v>
      </c>
      <c r="AD59" s="5" t="s">
        <v>4</v>
      </c>
      <c r="AE59" s="5" t="s">
        <v>42</v>
      </c>
      <c r="AF59" s="5" t="s">
        <v>4</v>
      </c>
      <c r="AG59" s="5" t="s">
        <v>43</v>
      </c>
      <c r="AH59" s="6" t="s">
        <v>4</v>
      </c>
      <c r="AI59" s="3"/>
      <c r="AJ59" s="5" t="s">
        <v>36</v>
      </c>
      <c r="AK59" s="5" t="s">
        <v>33</v>
      </c>
      <c r="AL59" s="5" t="s">
        <v>4</v>
      </c>
      <c r="AM59" s="5" t="s">
        <v>34</v>
      </c>
      <c r="AN59" s="5" t="s">
        <v>4</v>
      </c>
      <c r="AO59" s="5" t="s">
        <v>35</v>
      </c>
      <c r="AP59" s="5" t="s">
        <v>4</v>
      </c>
      <c r="AQ59" s="5" t="s">
        <v>37</v>
      </c>
      <c r="AR59" s="5" t="s">
        <v>4</v>
      </c>
      <c r="AS59" s="5" t="s">
        <v>38</v>
      </c>
      <c r="AT59" s="5" t="s">
        <v>4</v>
      </c>
      <c r="AU59" s="5" t="s">
        <v>39</v>
      </c>
      <c r="AV59" s="5" t="s">
        <v>4</v>
      </c>
      <c r="AW59" s="5" t="s">
        <v>40</v>
      </c>
      <c r="AX59" s="5" t="s">
        <v>4</v>
      </c>
      <c r="AY59" s="5" t="s">
        <v>41</v>
      </c>
      <c r="AZ59" s="5" t="s">
        <v>4</v>
      </c>
      <c r="BA59" s="5" t="s">
        <v>42</v>
      </c>
      <c r="BB59" s="5" t="s">
        <v>4</v>
      </c>
      <c r="BC59" s="5" t="s">
        <v>43</v>
      </c>
      <c r="BD59" s="5" t="s">
        <v>4</v>
      </c>
      <c r="BE59" s="5" t="s">
        <v>246</v>
      </c>
      <c r="BF59" s="5" t="s">
        <v>4</v>
      </c>
      <c r="BG59" s="5" t="s">
        <v>247</v>
      </c>
      <c r="BH59" s="5" t="s">
        <v>4</v>
      </c>
    </row>
    <row r="60" spans="1:60" x14ac:dyDescent="0.2">
      <c r="A60" s="10">
        <v>1</v>
      </c>
      <c r="B60" s="10"/>
      <c r="C60" s="10"/>
      <c r="D60" s="10"/>
      <c r="E60" s="8">
        <v>1</v>
      </c>
      <c r="F60" s="10"/>
      <c r="G60" s="10"/>
      <c r="H60" s="10"/>
      <c r="I60" s="10"/>
      <c r="J60" s="10"/>
      <c r="K60" s="10"/>
      <c r="L60" s="10"/>
      <c r="M60" s="8">
        <v>1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51"/>
      <c r="AI60" s="8">
        <v>1</v>
      </c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51"/>
    </row>
    <row r="61" spans="1:60" x14ac:dyDescent="0.2">
      <c r="A61" s="10">
        <v>2</v>
      </c>
      <c r="B61" s="10"/>
      <c r="C61" s="10"/>
      <c r="D61" s="10"/>
      <c r="E61" s="8">
        <v>2</v>
      </c>
      <c r="F61" s="10"/>
      <c r="G61" s="10"/>
      <c r="H61" s="10"/>
      <c r="I61" s="10"/>
      <c r="J61" s="10"/>
      <c r="K61" s="10"/>
      <c r="L61" s="10"/>
      <c r="M61" s="8">
        <v>2</v>
      </c>
      <c r="N61" s="5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51"/>
      <c r="AI61" s="8">
        <v>2</v>
      </c>
      <c r="AJ61" s="5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51"/>
    </row>
    <row r="62" spans="1:60" x14ac:dyDescent="0.2">
      <c r="A62" s="10">
        <v>3</v>
      </c>
      <c r="B62" s="10"/>
      <c r="C62" s="10"/>
      <c r="D62" s="10"/>
      <c r="E62" s="8">
        <v>3</v>
      </c>
      <c r="F62" s="10"/>
      <c r="G62" s="10"/>
      <c r="H62" s="10"/>
      <c r="I62" s="10"/>
      <c r="J62" s="10"/>
      <c r="K62" s="10"/>
      <c r="L62" s="10"/>
      <c r="M62" s="8">
        <v>3</v>
      </c>
      <c r="N62" s="5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51"/>
      <c r="AI62" s="8">
        <v>3</v>
      </c>
      <c r="AJ62" s="5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51"/>
    </row>
    <row r="63" spans="1:60" x14ac:dyDescent="0.2">
      <c r="A63" s="10">
        <v>4</v>
      </c>
      <c r="B63" s="10"/>
      <c r="C63" s="10"/>
      <c r="D63" s="10"/>
      <c r="E63" s="8">
        <v>4</v>
      </c>
      <c r="F63" s="10"/>
      <c r="G63" s="10"/>
      <c r="H63" s="10"/>
      <c r="I63" s="10"/>
      <c r="J63" s="10"/>
      <c r="K63" s="10"/>
      <c r="L63" s="10"/>
      <c r="M63" s="8">
        <v>4</v>
      </c>
      <c r="N63" s="5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51"/>
      <c r="AI63" s="8">
        <v>4</v>
      </c>
      <c r="AJ63" s="5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51"/>
    </row>
    <row r="64" spans="1:60" x14ac:dyDescent="0.2">
      <c r="A64" s="10">
        <v>5</v>
      </c>
      <c r="B64" s="10"/>
      <c r="C64" s="10"/>
      <c r="D64" s="10"/>
      <c r="E64" s="8">
        <v>5</v>
      </c>
      <c r="F64" s="10"/>
      <c r="G64" s="10"/>
      <c r="H64" s="10"/>
      <c r="I64" s="10"/>
      <c r="J64" s="10"/>
      <c r="K64" s="10"/>
      <c r="L64" s="10"/>
      <c r="M64" s="8">
        <v>5</v>
      </c>
      <c r="N64" s="5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1"/>
      <c r="AI64" s="8">
        <v>5</v>
      </c>
      <c r="AJ64" s="5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51"/>
    </row>
    <row r="65" spans="1:60" x14ac:dyDescent="0.2">
      <c r="A65" s="10">
        <v>6</v>
      </c>
      <c r="B65" s="10"/>
      <c r="C65" s="10"/>
      <c r="D65" s="10"/>
      <c r="E65" s="8">
        <v>6</v>
      </c>
      <c r="F65" s="10"/>
      <c r="G65" s="10"/>
      <c r="H65" s="10"/>
      <c r="I65" s="10"/>
      <c r="J65" s="10"/>
      <c r="K65" s="10"/>
      <c r="L65" s="10"/>
      <c r="M65" s="8">
        <v>6</v>
      </c>
      <c r="N65" s="5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51"/>
      <c r="AI65" s="8">
        <v>6</v>
      </c>
      <c r="AJ65" s="5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51"/>
    </row>
    <row r="66" spans="1:60" x14ac:dyDescent="0.2">
      <c r="A66" s="10">
        <v>7</v>
      </c>
      <c r="B66" s="10"/>
      <c r="C66" s="10"/>
      <c r="D66" s="10"/>
      <c r="E66" s="8">
        <v>7</v>
      </c>
      <c r="F66" s="10"/>
      <c r="G66" s="10"/>
      <c r="H66" s="10"/>
      <c r="I66" s="10"/>
      <c r="J66" s="10"/>
      <c r="K66" s="10"/>
      <c r="L66" s="10"/>
      <c r="M66" s="8">
        <v>7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51"/>
      <c r="AI66" s="8">
        <v>7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51"/>
    </row>
    <row r="67" spans="1:60" x14ac:dyDescent="0.2">
      <c r="A67" s="10">
        <v>8</v>
      </c>
      <c r="B67" s="10"/>
      <c r="C67" s="10"/>
      <c r="D67" s="10"/>
      <c r="E67" s="8">
        <v>8</v>
      </c>
      <c r="F67" s="10"/>
      <c r="G67" s="10"/>
      <c r="H67" s="10"/>
      <c r="I67" s="10"/>
      <c r="J67" s="10"/>
      <c r="K67" s="10"/>
      <c r="L67" s="10"/>
      <c r="M67" s="8">
        <v>8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51"/>
      <c r="AI67" s="8">
        <v>8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51"/>
    </row>
    <row r="68" spans="1:60" x14ac:dyDescent="0.2">
      <c r="A68" s="10">
        <v>9</v>
      </c>
      <c r="B68" s="10"/>
      <c r="C68" s="10"/>
      <c r="D68" s="10"/>
      <c r="E68" s="8">
        <v>9</v>
      </c>
      <c r="F68" s="10"/>
      <c r="G68" s="10"/>
      <c r="H68" s="10"/>
      <c r="I68" s="10"/>
      <c r="J68" s="10"/>
      <c r="K68" s="10"/>
      <c r="L68" s="10"/>
      <c r="M68" s="8">
        <v>9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51"/>
      <c r="AI68" s="8">
        <v>9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51"/>
    </row>
    <row r="69" spans="1:60" x14ac:dyDescent="0.2">
      <c r="A69" s="10">
        <v>10</v>
      </c>
      <c r="B69" s="54"/>
      <c r="C69" s="54"/>
      <c r="D69" s="54"/>
      <c r="E69" s="8">
        <v>10</v>
      </c>
      <c r="F69" s="10"/>
      <c r="G69" s="10"/>
      <c r="H69" s="10"/>
      <c r="I69" s="10"/>
      <c r="J69" s="10"/>
      <c r="K69" s="10"/>
      <c r="L69" s="10"/>
      <c r="M69" s="8">
        <v>10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1"/>
      <c r="AI69" s="8">
        <v>10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51"/>
    </row>
    <row r="70" spans="1:60" x14ac:dyDescent="0.2">
      <c r="A70" s="49"/>
      <c r="B70" s="10">
        <f>COUNTA(B60:B69)</f>
        <v>0</v>
      </c>
      <c r="C70" s="10"/>
      <c r="D70" s="10"/>
      <c r="E70" s="52"/>
      <c r="F70" s="10">
        <f>COUNTA(F60:F69)</f>
        <v>0</v>
      </c>
      <c r="G70" s="10"/>
      <c r="H70" s="49"/>
      <c r="I70" s="49"/>
      <c r="J70" s="49"/>
      <c r="K70" s="49"/>
      <c r="L70" s="49"/>
      <c r="M70" s="52"/>
      <c r="N70" s="10">
        <f>COUNTA(N60:N69)</f>
        <v>0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53"/>
      <c r="AI70" s="52"/>
      <c r="AJ70" s="10">
        <f>COUNTA(AJ60:AJ69)</f>
        <v>0</v>
      </c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53"/>
    </row>
  </sheetData>
  <mergeCells count="25">
    <mergeCell ref="E44:L44"/>
    <mergeCell ref="M44:AH44"/>
    <mergeCell ref="A1:AH1"/>
    <mergeCell ref="A15:AH15"/>
    <mergeCell ref="A16:D16"/>
    <mergeCell ref="E16:L16"/>
    <mergeCell ref="M16:AH16"/>
    <mergeCell ref="A2:D2"/>
    <mergeCell ref="E2:L2"/>
    <mergeCell ref="AI58:BH58"/>
    <mergeCell ref="M2:AH2"/>
    <mergeCell ref="A29:AH29"/>
    <mergeCell ref="A30:D30"/>
    <mergeCell ref="E30:L30"/>
    <mergeCell ref="M30:AH30"/>
    <mergeCell ref="AI2:BH2"/>
    <mergeCell ref="AI16:BH16"/>
    <mergeCell ref="AI30:BH30"/>
    <mergeCell ref="A58:D58"/>
    <mergeCell ref="E58:L58"/>
    <mergeCell ref="M58:AH58"/>
    <mergeCell ref="AI44:BH44"/>
    <mergeCell ref="A57:AH57"/>
    <mergeCell ref="A43:AH43"/>
    <mergeCell ref="A44:D44"/>
  </mergeCells>
  <phoneticPr fontId="2"/>
  <pageMargins left="0.78740157480314965" right="0.78740157480314965" top="0.78740157480314965" bottom="0.78740157480314965" header="0.51181102362204722" footer="0.51181102362204722"/>
  <pageSetup paperSize="9" scale="75" orientation="landscape" horizontalDpi="300" verticalDpi="300" r:id="rId1"/>
  <headerFooter alignWithMargins="0">
    <oddFooter>&amp;C&amp;10申込書-3/3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116</vt:i4>
      </vt:variant>
    </vt:vector>
  </HeadingPairs>
  <TitlesOfParts>
    <vt:vector size="121" baseType="lpstr">
      <vt:lpstr>申込書</vt:lpstr>
      <vt:lpstr>ルーティン申込</vt:lpstr>
      <vt:lpstr>集計</vt:lpstr>
      <vt:lpstr>Figure</vt:lpstr>
      <vt:lpstr>Routine</vt:lpstr>
      <vt:lpstr>Count_Duet_1</vt:lpstr>
      <vt:lpstr>Count_Duet_2</vt:lpstr>
      <vt:lpstr>Count_Duet_3</vt:lpstr>
      <vt:lpstr>Count_Duet_4</vt:lpstr>
      <vt:lpstr>Count_Duet_5</vt:lpstr>
      <vt:lpstr>Count_FC_3</vt:lpstr>
      <vt:lpstr>Count_FC_4</vt:lpstr>
      <vt:lpstr>Count_Figure_1</vt:lpstr>
      <vt:lpstr>Count_Figure_2</vt:lpstr>
      <vt:lpstr>Count_Figure_3</vt:lpstr>
      <vt:lpstr>Count_Figure_4</vt:lpstr>
      <vt:lpstr>Count_Figure_5</vt:lpstr>
      <vt:lpstr>Count_Solo_1</vt:lpstr>
      <vt:lpstr>Count_Solo_2</vt:lpstr>
      <vt:lpstr>Count_Solo_3</vt:lpstr>
      <vt:lpstr>Count_Solo_4</vt:lpstr>
      <vt:lpstr>Count_Solo_5</vt:lpstr>
      <vt:lpstr>Count_Team_1</vt:lpstr>
      <vt:lpstr>Count_Team_2</vt:lpstr>
      <vt:lpstr>Count_Team_3</vt:lpstr>
      <vt:lpstr>Count_Team_4</vt:lpstr>
      <vt:lpstr>Count_Team_5</vt:lpstr>
      <vt:lpstr>Duet</vt:lpstr>
      <vt:lpstr>Duet1</vt:lpstr>
      <vt:lpstr>Duet2</vt:lpstr>
      <vt:lpstr>Duet3</vt:lpstr>
      <vt:lpstr>Duet4</vt:lpstr>
      <vt:lpstr>Duet5</vt:lpstr>
      <vt:lpstr>EF_Duet</vt:lpstr>
      <vt:lpstr>EF_FC</vt:lpstr>
      <vt:lpstr>EF_Fig</vt:lpstr>
      <vt:lpstr>EF_Solo</vt:lpstr>
      <vt:lpstr>EF_Team</vt:lpstr>
      <vt:lpstr>Entry_List</vt:lpstr>
      <vt:lpstr>FC</vt:lpstr>
      <vt:lpstr>FC_4</vt:lpstr>
      <vt:lpstr>Figure</vt:lpstr>
      <vt:lpstr>Figure1</vt:lpstr>
      <vt:lpstr>Figure2</vt:lpstr>
      <vt:lpstr>Figure3</vt:lpstr>
      <vt:lpstr>Figure4</vt:lpstr>
      <vt:lpstr>Figure5</vt:lpstr>
      <vt:lpstr>Kubun_1</vt:lpstr>
      <vt:lpstr>Kubun_2</vt:lpstr>
      <vt:lpstr>Kubun_3</vt:lpstr>
      <vt:lpstr>Kubun_4</vt:lpstr>
      <vt:lpstr>Kubun_5</vt:lpstr>
      <vt:lpstr>List_Duet</vt:lpstr>
      <vt:lpstr>List_Duet_1</vt:lpstr>
      <vt:lpstr>List_Duet_2</vt:lpstr>
      <vt:lpstr>List_Duet_3</vt:lpstr>
      <vt:lpstr>List_Duet_4</vt:lpstr>
      <vt:lpstr>List_Duet_5</vt:lpstr>
      <vt:lpstr>List_Duet1</vt:lpstr>
      <vt:lpstr>List_Duet2</vt:lpstr>
      <vt:lpstr>List_Duet3</vt:lpstr>
      <vt:lpstr>List_Duet4</vt:lpstr>
      <vt:lpstr>List_Duet5</vt:lpstr>
      <vt:lpstr>List_FC</vt:lpstr>
      <vt:lpstr>List_FC_4</vt:lpstr>
      <vt:lpstr>List_FC4</vt:lpstr>
      <vt:lpstr>List_Figure_1</vt:lpstr>
      <vt:lpstr>List_Figure_2</vt:lpstr>
      <vt:lpstr>List_Figure_3</vt:lpstr>
      <vt:lpstr>List_Figure_4</vt:lpstr>
      <vt:lpstr>List_Figure_5</vt:lpstr>
      <vt:lpstr>List_Figure1</vt:lpstr>
      <vt:lpstr>List_Figure2</vt:lpstr>
      <vt:lpstr>List_Figure3</vt:lpstr>
      <vt:lpstr>List_Figure4</vt:lpstr>
      <vt:lpstr>List_Figure5</vt:lpstr>
      <vt:lpstr>List_Solo</vt:lpstr>
      <vt:lpstr>List_Solo_1</vt:lpstr>
      <vt:lpstr>List_Solo_2</vt:lpstr>
      <vt:lpstr>List_Solo_3</vt:lpstr>
      <vt:lpstr>List_Solo_4</vt:lpstr>
      <vt:lpstr>List_Solo_5</vt:lpstr>
      <vt:lpstr>List_Solo1</vt:lpstr>
      <vt:lpstr>List_Solo2</vt:lpstr>
      <vt:lpstr>List_Solo3</vt:lpstr>
      <vt:lpstr>List_Solo4</vt:lpstr>
      <vt:lpstr>List_Solo5</vt:lpstr>
      <vt:lpstr>List_Team</vt:lpstr>
      <vt:lpstr>List_Team_1</vt:lpstr>
      <vt:lpstr>List_Team_2</vt:lpstr>
      <vt:lpstr>List_Team_3</vt:lpstr>
      <vt:lpstr>List_Team_4</vt:lpstr>
      <vt:lpstr>List_Team_5</vt:lpstr>
      <vt:lpstr>List_Team1</vt:lpstr>
      <vt:lpstr>List_Team2</vt:lpstr>
      <vt:lpstr>List_Team3</vt:lpstr>
      <vt:lpstr>List_Team4</vt:lpstr>
      <vt:lpstr>List_Team5</vt:lpstr>
      <vt:lpstr>Solo</vt:lpstr>
      <vt:lpstr>Solo1</vt:lpstr>
      <vt:lpstr>Solo2</vt:lpstr>
      <vt:lpstr>Solo3</vt:lpstr>
      <vt:lpstr>Solo4</vt:lpstr>
      <vt:lpstr>Solo5</vt:lpstr>
      <vt:lpstr>Team</vt:lpstr>
      <vt:lpstr>Team1</vt:lpstr>
      <vt:lpstr>Team2</vt:lpstr>
      <vt:lpstr>Team3</vt:lpstr>
      <vt:lpstr>Team4</vt:lpstr>
      <vt:lpstr>Team5</vt:lpstr>
      <vt:lpstr>開催場所</vt:lpstr>
      <vt:lpstr>開催日</vt:lpstr>
      <vt:lpstr>検索範囲</vt:lpstr>
      <vt:lpstr>参加費計算</vt:lpstr>
      <vt:lpstr>施設使用料</vt:lpstr>
      <vt:lpstr>所属</vt:lpstr>
      <vt:lpstr>所属略称</vt:lpstr>
      <vt:lpstr>振込金額</vt:lpstr>
      <vt:lpstr>速報代</vt:lpstr>
      <vt:lpstr>大会名</vt:lpstr>
      <vt:lpstr>年齢区分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エントリーフォーム</dc:title>
  <dc:creator>滝田　理絵子</dc:creator>
  <cp:lastModifiedBy>Rieko TAKITA</cp:lastModifiedBy>
  <cp:lastPrinted>2013-06-13T04:49:19Z</cp:lastPrinted>
  <dcterms:created xsi:type="dcterms:W3CDTF">2002-11-08T07:38:24Z</dcterms:created>
  <dcterms:modified xsi:type="dcterms:W3CDTF">2024-04-27T14:34:25Z</dcterms:modified>
</cp:coreProperties>
</file>